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Ce-Files\CPA\Esercizi e documentazioni\a.Esercizi\4.Excel AVANZATO\Esercizi\"/>
    </mc:Choice>
  </mc:AlternateContent>
  <bookViews>
    <workbookView xWindow="240" yWindow="120" windowWidth="14220" windowHeight="8835" tabRatio="664" firstSheet="8" activeTab="15"/>
  </bookViews>
  <sheets>
    <sheet name="Esercizio 1.1" sheetId="1" r:id="rId1"/>
    <sheet name="Esercizio 1.2" sheetId="4" r:id="rId2"/>
    <sheet name="Esercizio 2.1 A" sheetId="5" r:id="rId3"/>
    <sheet name="Esercizio 2.2 A1" sheetId="7" r:id="rId4"/>
    <sheet name="Esercizio 2.2 A2" sheetId="8" r:id="rId5"/>
    <sheet name="Esercizio 3.1" sheetId="10" r:id="rId6"/>
    <sheet name="Esercizio 3.2" sheetId="11" r:id="rId7"/>
    <sheet name="Esercizio 3.3" sheetId="14" r:id="rId8"/>
    <sheet name="Esercizio 3.4" sheetId="42" r:id="rId9"/>
    <sheet name="Esercizio 3.5" sheetId="15" r:id="rId10"/>
    <sheet name="Esercizio 3.6" sheetId="41" r:id="rId11"/>
    <sheet name="Esercizio 4.1" sheetId="16" r:id="rId12"/>
    <sheet name="Esercizio 4.2" sheetId="43" r:id="rId13"/>
    <sheet name="Esercizio 5.1" sheetId="17" r:id="rId14"/>
    <sheet name="Esercizio 6.1" sheetId="33" r:id="rId15"/>
    <sheet name="Esercizio 6.2 A" sheetId="34" r:id="rId16"/>
    <sheet name="Esercizio 7.3 A" sheetId="21" r:id="rId17"/>
    <sheet name="Esercizio 9.1A" sheetId="37" r:id="rId18"/>
    <sheet name="Esercizio 9.2" sheetId="60" r:id="rId19"/>
    <sheet name="Esercizio 10.1" sheetId="66" r:id="rId20"/>
    <sheet name="Esercizio 10.2" sheetId="40" r:id="rId21"/>
    <sheet name="Allegato" sheetId="13" r:id="rId22"/>
    <sheet name="Suppl. Arrotondamento" sheetId="58" r:id="rId23"/>
    <sheet name="Suppl.Tabella Pivot" sheetId="45" r:id="rId24"/>
    <sheet name="Test supplementare" sheetId="56" r:id="rId25"/>
    <sheet name="Suppl. Grafico 2 assi" sheetId="63" r:id="rId26"/>
  </sheets>
  <definedNames>
    <definedName name="_xlnm._FilterDatabase" localSheetId="15" hidden="1">'Esercizio 6.2 A'!$A$4:$F$24</definedName>
  </definedNames>
  <calcPr calcId="152511"/>
</workbook>
</file>

<file path=xl/calcChain.xml><?xml version="1.0" encoding="utf-8"?>
<calcChain xmlns="http://schemas.openxmlformats.org/spreadsheetml/2006/main">
  <c r="D25" i="60" l="1"/>
  <c r="D27" i="60"/>
  <c r="D29" i="60"/>
  <c r="D34" i="60"/>
  <c r="C36" i="60"/>
  <c r="D36" i="60" l="1"/>
  <c r="C38" i="66" l="1"/>
  <c r="D35" i="66"/>
  <c r="D30" i="66"/>
  <c r="D28" i="66"/>
  <c r="D26" i="66"/>
  <c r="F27" i="34"/>
  <c r="D38" i="66" l="1"/>
  <c r="D41" i="66" s="1"/>
  <c r="C7" i="58"/>
  <c r="C4" i="58"/>
  <c r="D4" i="58"/>
  <c r="E4" i="58" s="1"/>
  <c r="B18" i="13"/>
  <c r="A15" i="13"/>
  <c r="A14" i="13"/>
  <c r="A10" i="13"/>
  <c r="A4" i="13"/>
  <c r="A9" i="13"/>
  <c r="A8" i="13"/>
  <c r="A6" i="13"/>
  <c r="A7" i="13"/>
  <c r="A5" i="13"/>
  <c r="D5" i="40"/>
  <c r="E5" i="40" s="1"/>
  <c r="D6" i="40"/>
  <c r="E6" i="40" s="1"/>
  <c r="D7" i="40"/>
  <c r="E7" i="40" s="1"/>
  <c r="D8" i="40"/>
  <c r="E8" i="40" s="1"/>
  <c r="D9" i="40"/>
  <c r="E9" i="40"/>
  <c r="D10" i="40"/>
  <c r="E10" i="40"/>
  <c r="D11" i="40"/>
  <c r="E11" i="40" s="1"/>
  <c r="D12" i="40"/>
  <c r="E12" i="40" s="1"/>
  <c r="C13" i="40"/>
  <c r="A6" i="7"/>
  <c r="B5" i="7"/>
  <c r="B6" i="7"/>
  <c r="B7" i="7"/>
  <c r="B8" i="7"/>
  <c r="B9" i="7"/>
  <c r="A7" i="7"/>
  <c r="A8" i="7"/>
  <c r="A9" i="7"/>
  <c r="A6" i="8"/>
  <c r="B5" i="8"/>
  <c r="B6" i="8"/>
  <c r="B7" i="8"/>
  <c r="B8" i="8"/>
  <c r="B9" i="8"/>
  <c r="A7" i="8"/>
  <c r="A8" i="8"/>
  <c r="A9" i="8"/>
  <c r="C5" i="10"/>
  <c r="D5" i="10" s="1"/>
  <c r="C6" i="10"/>
  <c r="D6" i="10" s="1"/>
  <c r="C7" i="10"/>
  <c r="D7" i="10" s="1"/>
  <c r="C8" i="10"/>
  <c r="D8" i="10" s="1"/>
  <c r="C9" i="10"/>
  <c r="D9" i="10"/>
  <c r="C10" i="10"/>
  <c r="D10" i="10" s="1"/>
  <c r="C11" i="10"/>
  <c r="D11" i="10" s="1"/>
  <c r="C12" i="10"/>
  <c r="D12" i="10" s="1"/>
  <c r="C13" i="10"/>
  <c r="D13" i="10" s="1"/>
  <c r="C14" i="10"/>
  <c r="D14" i="10" s="1"/>
  <c r="C15" i="10"/>
  <c r="D15" i="10" s="1"/>
  <c r="C49" i="60" l="1"/>
  <c r="D40" i="60" s="1"/>
  <c r="E13" i="40"/>
</calcChain>
</file>

<file path=xl/sharedStrings.xml><?xml version="1.0" encoding="utf-8"?>
<sst xmlns="http://schemas.openxmlformats.org/spreadsheetml/2006/main" count="967" uniqueCount="465">
  <si>
    <t>Tipo articolo</t>
  </si>
  <si>
    <t>Prezzo</t>
  </si>
  <si>
    <t>Quantità</t>
  </si>
  <si>
    <t>Prezzo totale</t>
  </si>
  <si>
    <t>5%</t>
  </si>
  <si>
    <t>T-Shirt</t>
  </si>
  <si>
    <t>Vestito</t>
  </si>
  <si>
    <t>Pullover</t>
  </si>
  <si>
    <t>Pantaloni</t>
  </si>
  <si>
    <t>Jean's</t>
  </si>
  <si>
    <t>Cravatta</t>
  </si>
  <si>
    <t>Camicia</t>
  </si>
  <si>
    <t>Calze</t>
  </si>
  <si>
    <t>Totale</t>
  </si>
  <si>
    <t>Descrizione lavoro</t>
  </si>
  <si>
    <t>Elenco argomenti</t>
  </si>
  <si>
    <t>5% di ribasso su un acquisto a partire da 10 pezzi</t>
  </si>
  <si>
    <t>Ordinamento per prezzo unitario in ordine decrescente</t>
  </si>
  <si>
    <t>Somma quantità e prezzo totale</t>
  </si>
  <si>
    <t>Formattazione celle con il simbolo di valuta</t>
  </si>
  <si>
    <t>Formattazione numero e valuta</t>
  </si>
  <si>
    <t>Zeri non visibili da Strumenti/Opzioni</t>
  </si>
  <si>
    <t>Riferimenti relativi e assoluti</t>
  </si>
  <si>
    <t>formula SE</t>
  </si>
  <si>
    <t>=SE(C24&gt;=10;B24*C24*$D$23;)</t>
  </si>
  <si>
    <t>=B24*C24-D24</t>
  </si>
  <si>
    <t>=SOMMA(E24:E31)</t>
  </si>
  <si>
    <t>Trucchi e astuzie</t>
  </si>
  <si>
    <t>Utilizzo tasto TAB e tasto Invio per tornare a capo</t>
  </si>
  <si>
    <t>2xclick su bordo inferiore (come CTRL+ freccia in basso)</t>
  </si>
  <si>
    <t>Formato numeri personalizzato</t>
  </si>
  <si>
    <t>Data</t>
  </si>
  <si>
    <t>1.FASCIA</t>
  </si>
  <si>
    <t>2.FASCIA</t>
  </si>
  <si>
    <t>Arrivo</t>
  </si>
  <si>
    <t>Partenza</t>
  </si>
  <si>
    <t>Enunciato</t>
  </si>
  <si>
    <t>Totale ore</t>
  </si>
  <si>
    <t>Formattare la data con l'anno a 4 cifre</t>
  </si>
  <si>
    <t>Sommare le ore giornaliere</t>
  </si>
  <si>
    <t>Sommare le ore totali</t>
  </si>
  <si>
    <t>Formattare le ore totali in modo tale da sommare realmente le ore (41:00 anziché 17:00)</t>
  </si>
  <si>
    <t>se non è ancora stata registrata alcuna data</t>
  </si>
  <si>
    <t>La colonna totale ore deve contenere la costante "Non ancora registrato"</t>
  </si>
  <si>
    <t>ore</t>
  </si>
  <si>
    <t>Formattazione personalizzata</t>
  </si>
  <si>
    <t>gg.mm.aaaa</t>
  </si>
  <si>
    <t>Ora</t>
  </si>
  <si>
    <t>[h]:mm</t>
  </si>
  <si>
    <t>=SE(A32;C32-B32+E32-D32;"Non ancora registrato")</t>
  </si>
  <si>
    <t>Tasto F4 per ripetere l'ultima azione</t>
  </si>
  <si>
    <t>(es: nella formattazione dei titoli)</t>
  </si>
  <si>
    <t>Nome</t>
  </si>
  <si>
    <t>Cognome</t>
  </si>
  <si>
    <t>Data entrata</t>
  </si>
  <si>
    <t>Sesso</t>
  </si>
  <si>
    <t>Bernasconi</t>
  </si>
  <si>
    <t>Claudio</t>
  </si>
  <si>
    <t>Loredana</t>
  </si>
  <si>
    <t>Flavia</t>
  </si>
  <si>
    <t>Bertelli</t>
  </si>
  <si>
    <t>Fonda</t>
  </si>
  <si>
    <t>Enrico</t>
  </si>
  <si>
    <t>Pucchini</t>
  </si>
  <si>
    <t>F</t>
  </si>
  <si>
    <t>M</t>
  </si>
  <si>
    <t>Lauro</t>
  </si>
  <si>
    <t>Collegare le colonne relative al nome e al cognome del foglio 2.1A al foglio 2.1B</t>
  </si>
  <si>
    <t>Creare un nuovo foglio ( 2.1B)</t>
  </si>
  <si>
    <t>Creare i nomi delle colonne nel foglio 2.1A e nel foglio 2.1B</t>
  </si>
  <si>
    <t>Creare la formula per calcolare gli anni di anzianità facendo capo al nome della colonna anziché al foglio-cella</t>
  </si>
  <si>
    <t>Creare la formula per l'emissione del testo relativo al regalo secondo le regole seguenti:</t>
  </si>
  <si>
    <t>Cifra d'affari</t>
  </si>
  <si>
    <t>Risultato sul foglio 2.2 B</t>
  </si>
  <si>
    <t>2.semestre</t>
  </si>
  <si>
    <t>Enunciato (1.parte)</t>
  </si>
  <si>
    <t>Enunciato (2.parte)</t>
  </si>
  <si>
    <t>1.semestre</t>
  </si>
  <si>
    <t>Creare il foglio di riepilogo contenete per ogni rappresentante la cifra delle cifre d'affari semestrali</t>
  </si>
  <si>
    <t>- Dati - Consolida</t>
  </si>
  <si>
    <t>- seleziona 1.area da consolidare e aggiungi</t>
  </si>
  <si>
    <t xml:space="preserve">- seleziona 2. …. </t>
  </si>
  <si>
    <t>- Crea collegamento e OK</t>
  </si>
  <si>
    <t>='Esercizio 2.2 A1'!C4+'Esercizio 2.2 A2'!C4</t>
  </si>
  <si>
    <t>Consolidamento in formato 3D</t>
  </si>
  <si>
    <t>Ev. consolidamento automatico</t>
  </si>
  <si>
    <t>Articolo</t>
  </si>
  <si>
    <t>Prezzo IVA compresa</t>
  </si>
  <si>
    <t>Prezzo IVA esclusa</t>
  </si>
  <si>
    <t>Oggetto 1</t>
  </si>
  <si>
    <t>Oggetto 2</t>
  </si>
  <si>
    <t>Oggetto 3</t>
  </si>
  <si>
    <t>Oggetto 4</t>
  </si>
  <si>
    <t>Oggetto 5</t>
  </si>
  <si>
    <t>Oggetto 6</t>
  </si>
  <si>
    <t>Oggetto 7</t>
  </si>
  <si>
    <t>Oggetto 8</t>
  </si>
  <si>
    <t>Oggetto 9</t>
  </si>
  <si>
    <t>Oggetto 10</t>
  </si>
  <si>
    <t>Oggetto 11</t>
  </si>
  <si>
    <t>Origine</t>
  </si>
  <si>
    <t>Senza decimali</t>
  </si>
  <si>
    <t>Funzione "INT"</t>
  </si>
  <si>
    <t>Funzione "CASUALE"</t>
  </si>
  <si>
    <t>Enunciato (numeri interi, numeri casuali)</t>
  </si>
  <si>
    <t xml:space="preserve">Completare la tabella </t>
  </si>
  <si>
    <t>Numero senza decimali (arrotondato)</t>
  </si>
  <si>
    <t>Giorni lavorativi</t>
  </si>
  <si>
    <t>=OGGI()</t>
  </si>
  <si>
    <t>=ADESSO()</t>
  </si>
  <si>
    <t>="31.01.1998"-"01.01.1998"</t>
  </si>
  <si>
    <t>Aggiunta "stumenti di analisi"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</si>
  <si>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</si>
  <si>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</si>
  <si>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</si>
  <si>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</si>
  <si>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</si>
  <si>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</si>
  <si>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</si>
  <si>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</si>
  <si>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</si>
  <si>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</si>
  <si>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</si>
  <si>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</si>
  <si>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Enunciato (indice)</t>
  </si>
  <si>
    <t>Mese</t>
  </si>
  <si>
    <t>Funzione "MESE"</t>
  </si>
  <si>
    <t>Funzione "INDICE"</t>
  </si>
  <si>
    <t>Ev. funzione "GIORNI.LAVORATIVI.TOT"</t>
  </si>
  <si>
    <t>In base a una data immessa estrarre il mese a cui si riferisce</t>
  </si>
  <si>
    <t>Tramite il mese estratto, calcolare i giorni lavorativi facendo capo alla tabella data</t>
  </si>
  <si>
    <t>Riferimento</t>
  </si>
  <si>
    <t>=RIF.RIGA()</t>
  </si>
  <si>
    <t>=RIF.COLONNA()</t>
  </si>
  <si>
    <t>Date</t>
  </si>
  <si>
    <t>Descrizione</t>
  </si>
  <si>
    <t>No.articolo</t>
  </si>
  <si>
    <t>Enunciato (cerca)</t>
  </si>
  <si>
    <t>In base all'articolo immesso estrarre dalla tabella data descrizione e prezzo</t>
  </si>
  <si>
    <t>Funzione "CERCA.VERT"</t>
  </si>
  <si>
    <t>Confronto</t>
  </si>
  <si>
    <t>aaa</t>
  </si>
  <si>
    <t>bbb</t>
  </si>
  <si>
    <t>=CONFRONTA("bbb";A16:A17)</t>
  </si>
  <si>
    <t>Condizionare le cifre d'affari secondo il criterio seguente:</t>
  </si>
  <si>
    <t>- sfondo rosso se la cifra è inferiore a 10'000.-</t>
  </si>
  <si>
    <t>- sfondo verde se la cifra è superiore a 50'000</t>
  </si>
  <si>
    <t>- sfondo giallo se la cifra è tra 10'000.- e 50'000.-</t>
  </si>
  <si>
    <t>Formato / formattazione condizionale</t>
  </si>
  <si>
    <t>Azione</t>
  </si>
  <si>
    <t>SI</t>
  </si>
  <si>
    <t>- Per tutti gli articoli con prezzo originale &gt; 100.- oppure</t>
  </si>
  <si>
    <t>- Per tutti gli articoli in azione</t>
  </si>
  <si>
    <t>Prezzo originale</t>
  </si>
  <si>
    <t>Calcolare il prezzo speciale (10% in meno del prezzo originale) nei seguenti casi:</t>
  </si>
  <si>
    <t>In tutti gli altri casi nle prezzo speciale si indichi la dicitura "Prezzo originale"</t>
  </si>
  <si>
    <t>Tempo (h:m:s)</t>
  </si>
  <si>
    <t>Funzione SE, E, O</t>
  </si>
  <si>
    <t>Ripetizione operazioni base</t>
  </si>
  <si>
    <t>Formattazione, SE</t>
  </si>
  <si>
    <t>Formule 3D, Nomi</t>
  </si>
  <si>
    <t>Consolidamento, 3D</t>
  </si>
  <si>
    <t>Funzione INTERO e CASUALE</t>
  </si>
  <si>
    <t>Funzione MESE e INDICE</t>
  </si>
  <si>
    <t>Funzione CERCA</t>
  </si>
  <si>
    <t>Formati numerici condizionali</t>
  </si>
  <si>
    <t>Allegato</t>
  </si>
  <si>
    <t>Daniele</t>
  </si>
  <si>
    <t>Felice</t>
  </si>
  <si>
    <t>Mario</t>
  </si>
  <si>
    <t>Michele</t>
  </si>
  <si>
    <t>Oscar</t>
  </si>
  <si>
    <t>Rocco</t>
  </si>
  <si>
    <t>Bartoli</t>
  </si>
  <si>
    <t>Reparto</t>
  </si>
  <si>
    <t>Tabella Pivot</t>
  </si>
  <si>
    <t>Posizione</t>
  </si>
  <si>
    <t>Stipendio</t>
  </si>
  <si>
    <t>Franklin</t>
  </si>
  <si>
    <t>Larry</t>
  </si>
  <si>
    <t>Aiuto-contabile</t>
  </si>
  <si>
    <t>Contabilità</t>
  </si>
  <si>
    <t>Robin</t>
  </si>
  <si>
    <t>Assist. gruppo amm.</t>
  </si>
  <si>
    <t>Uff. Tecnico</t>
  </si>
  <si>
    <t>Asonte</t>
  </si>
  <si>
    <t>Toni</t>
  </si>
  <si>
    <t>Jeremy</t>
  </si>
  <si>
    <t>Progettista software</t>
  </si>
  <si>
    <t>Sam</t>
  </si>
  <si>
    <t>Venditore</t>
  </si>
  <si>
    <t>Marketing</t>
  </si>
  <si>
    <t>Mueller</t>
  </si>
  <si>
    <t>Ursula</t>
  </si>
  <si>
    <t>Contabile</t>
  </si>
  <si>
    <t>Aruda</t>
  </si>
  <si>
    <t>Amministrativo</t>
  </si>
  <si>
    <t>Amministr.</t>
  </si>
  <si>
    <t>Wells</t>
  </si>
  <si>
    <t>Jason</t>
  </si>
  <si>
    <t>Kane</t>
  </si>
  <si>
    <t>Sheryl</t>
  </si>
  <si>
    <t>Designer</t>
  </si>
  <si>
    <t>Grafica</t>
  </si>
  <si>
    <t>Rob</t>
  </si>
  <si>
    <t>Lin</t>
  </si>
  <si>
    <t>Michael</t>
  </si>
  <si>
    <t>Al-Sabah</t>
  </si>
  <si>
    <t>Daoud</t>
  </si>
  <si>
    <t>Aiuto-tecnico</t>
  </si>
  <si>
    <t>Martinez</t>
  </si>
  <si>
    <t>Sara</t>
  </si>
  <si>
    <t>Responsabile di prodotto</t>
  </si>
  <si>
    <t>Miller</t>
  </si>
  <si>
    <t>Janet</t>
  </si>
  <si>
    <t>Levine</t>
  </si>
  <si>
    <t>Eric</t>
  </si>
  <si>
    <t>Ricercatore</t>
  </si>
  <si>
    <t>Able</t>
  </si>
  <si>
    <t>Aaron</t>
  </si>
  <si>
    <t>Barton</t>
  </si>
  <si>
    <t>Eileen</t>
  </si>
  <si>
    <t>Specialista design</t>
  </si>
  <si>
    <t>Goldberg</t>
  </si>
  <si>
    <t>Malcolm</t>
  </si>
  <si>
    <t>Lampstone</t>
  </si>
  <si>
    <t>Pete</t>
  </si>
  <si>
    <t>Stewart</t>
  </si>
  <si>
    <t>Iain</t>
  </si>
  <si>
    <t>Modificare la tabella ordinandola per Reparto/Cognome</t>
  </si>
  <si>
    <t>Creare una tabella pivot per Reparto/Posizione contenente la somma degli stipendi</t>
  </si>
  <si>
    <t>Modificare la tabella ordinandola per Posizione/Cognome dove ogni pagina rappresenta un Reparto</t>
  </si>
  <si>
    <t>Modificare la tabella come all'origine (per Reparto/Posizione)</t>
  </si>
  <si>
    <t>Aggiungere il numero dei dipendenti come conteggio dati</t>
  </si>
  <si>
    <t>Dati/Tabelle pivot</t>
  </si>
  <si>
    <t>No.personale</t>
  </si>
  <si>
    <t>Ordinare la tabella per Cognome/Nome</t>
  </si>
  <si>
    <t>Ordinare la tabella per Stipendio in ordine decrescente</t>
  </si>
  <si>
    <t>Ordinare la tabella per Reparto/Posizione/Cognome/No.personale</t>
  </si>
  <si>
    <t>Dati/Ordinamento</t>
  </si>
  <si>
    <t>Per ordinare più di tre argomenti</t>
  </si>
  <si>
    <t>partire dai 3 ordinamenti più bassi</t>
  </si>
  <si>
    <t>poi eseguire gli ordinamenti più alti</t>
  </si>
  <si>
    <t>=SUBTOTALE(9;F5:F24)</t>
  </si>
  <si>
    <t>Somma</t>
  </si>
  <si>
    <t>Conteggio</t>
  </si>
  <si>
    <t>=SUBTOTALE(3;F5:F24)</t>
  </si>
  <si>
    <t>Aggiungere un conteggio totale e una somma stipendi variabili sensibili al filtro automatico</t>
  </si>
  <si>
    <t>Dati/Filtro automatico</t>
  </si>
  <si>
    <t>Cercare il dipendente Robin Mueller e aumentare lo stipendio di 2'000.- fr.</t>
  </si>
  <si>
    <t>Applicare un modulo ed eseguire le operazoni seguenti:</t>
  </si>
  <si>
    <t>Aggiungere il proprio nome alla lista</t>
  </si>
  <si>
    <t>Dati/Modulo</t>
  </si>
  <si>
    <t>Togliere il filtro automatico</t>
  </si>
  <si>
    <t>Creare i subtotali per reparto</t>
  </si>
  <si>
    <t>Aggiungere i subtotali per posizione</t>
  </si>
  <si>
    <t xml:space="preserve">Raggruppare i subtotali per reparto e posizione </t>
  </si>
  <si>
    <t>Dati/Subtotali</t>
  </si>
  <si>
    <t>togliere il visto sulla casella</t>
  </si>
  <si>
    <t>"sostituisci i subtotali correnti"</t>
  </si>
  <si>
    <t>Per creare il secondo e altri subtotali</t>
  </si>
  <si>
    <t>Marca</t>
  </si>
  <si>
    <t>Mercedes</t>
  </si>
  <si>
    <t>Toyota</t>
  </si>
  <si>
    <t>Opel</t>
  </si>
  <si>
    <t>Mazda</t>
  </si>
  <si>
    <t>BMW</t>
  </si>
  <si>
    <t>Modello</t>
  </si>
  <si>
    <t>Sconto</t>
  </si>
  <si>
    <t>Vernice metallizzata/perlata</t>
  </si>
  <si>
    <t>Compresa</t>
  </si>
  <si>
    <t>Vernice</t>
  </si>
  <si>
    <t>Campi di lavoro</t>
  </si>
  <si>
    <t>Compreso</t>
  </si>
  <si>
    <t>Richiamare la barra strumenti "moduli"</t>
  </si>
  <si>
    <t>Creare una casella combinata contenente le marche contenute della tabella</t>
  </si>
  <si>
    <t>Creare contemporaneamente una zona delimitata contenete tutti i campi di lavoro</t>
  </si>
  <si>
    <t>Aggiungere tre pulsanti di opzione per i tipi di vernice (normale/metallizzata/perlata)</t>
  </si>
  <si>
    <t>Aggiungere una casella di selezione per l'indicazione dello sconto</t>
  </si>
  <si>
    <t>Incorniciare tramite una casella di gruppo i tre pulsanti di opzione</t>
  </si>
  <si>
    <t>Moduli</t>
  </si>
  <si>
    <t>Casella combinata (marca)</t>
  </si>
  <si>
    <t>Pulsanti di opzione (Vernice)</t>
  </si>
  <si>
    <t>Casella di gruppo (Commento vernice)</t>
  </si>
  <si>
    <t>Casella di selezione (Sconto)</t>
  </si>
  <si>
    <t>Lo sconto massimo concesso è del 10%</t>
  </si>
  <si>
    <t>Creare i campi calcolati</t>
  </si>
  <si>
    <t>Formule SE, INDICE, INT, SOMMA</t>
  </si>
  <si>
    <t>Formattare la zona tramite bordi e sfondi</t>
  </si>
  <si>
    <t>=INDICE(B5:B10;C44)</t>
  </si>
  <si>
    <t>=SE(C45;INDICE(C5:C10;C44);0)</t>
  </si>
  <si>
    <t>=SE(C46;INDICE(D5:D10;C44);0)</t>
  </si>
  <si>
    <t>Il prezzo totale dovrà sempre essere arrotondato al franco inferiore</t>
  </si>
  <si>
    <t>Fiat</t>
  </si>
  <si>
    <t>Creazione di un modulo</t>
  </si>
  <si>
    <t>Copiare il foglio Esercizi 9.1B in un nuovo documento</t>
  </si>
  <si>
    <t>Salvare il nuovo documento come modello chiamandolo "Calcolo prezzi auto"</t>
  </si>
  <si>
    <t>Chiudere tutti i documenti</t>
  </si>
  <si>
    <t>Creare un nuovo documento con il modello "Calcolo prezzi auto"</t>
  </si>
  <si>
    <t>(notare il nome del documento)</t>
  </si>
  <si>
    <t>Salva documento come modello</t>
  </si>
  <si>
    <t>Richiamo modello</t>
  </si>
  <si>
    <t>Sicurezza (protezione cella e foglio)</t>
  </si>
  <si>
    <t>Sbloccare le celle contenenti la quantità</t>
  </si>
  <si>
    <t>Proteggere il foglio tramite la Password "amministra" (tutto minuscolo)</t>
  </si>
  <si>
    <t>Controllare che non ci sia alcun accesso alle celle</t>
  </si>
  <si>
    <t>ad eccezione di quelle nella colonna della quantità</t>
  </si>
  <si>
    <t>Sbloccare il foglio</t>
  </si>
  <si>
    <t>Nascondere le colonne "B" e "D"</t>
  </si>
  <si>
    <t>Rimettere il blocco del foglio senza alcuna Password</t>
  </si>
  <si>
    <t>Blocco/sblocco celle (Formato/Celle)</t>
  </si>
  <si>
    <t>Blocco/sblocco fogli con/senza Password (Strumenti/Protezione)</t>
  </si>
  <si>
    <t>Nascondi colonne (Formato/Colonne)</t>
  </si>
  <si>
    <t>Formula SE, O</t>
  </si>
  <si>
    <t>Funzione CONFRONTA</t>
  </si>
  <si>
    <t>Funzione "CONFRONTA"</t>
  </si>
  <si>
    <t>la ricerca non si base sulla prima colonna</t>
  </si>
  <si>
    <t>Utilizzato al posto dei "Cerca.vert" nel caso in cui</t>
  </si>
  <si>
    <t>Funzione GIORNO.SETTIMANA e INDICE</t>
  </si>
  <si>
    <t>Giorno settimana</t>
  </si>
  <si>
    <t>Lunedì</t>
  </si>
  <si>
    <t>Martedì</t>
  </si>
  <si>
    <t>Mercoledì</t>
  </si>
  <si>
    <t>Giovedì</t>
  </si>
  <si>
    <t>Venerdì</t>
  </si>
  <si>
    <t>Sabato</t>
  </si>
  <si>
    <t>Domenica</t>
  </si>
  <si>
    <t>In base a una data immessa estrarre il giorno della settimana</t>
  </si>
  <si>
    <t>Tramite il giorno estratto (in cifre) estrarre il giorno in lettere</t>
  </si>
  <si>
    <t>Funzione "GIORNO.SETTIMANA"</t>
  </si>
  <si>
    <t>Elenchi (modulo, ordinamento)</t>
  </si>
  <si>
    <t>Applicare un filtro e scegliere per reparto "Uff. Tecnico"</t>
  </si>
  <si>
    <t>Elenchi (moduli, subtotali)</t>
  </si>
  <si>
    <t>=B5*$C$4</t>
  </si>
  <si>
    <t>=ARROTONDA(B21*$C$20;2)</t>
  </si>
  <si>
    <t>=ARROTONDA(B37*$C$36*2;1)/2</t>
  </si>
  <si>
    <t>Funzione VAL (controllo errori)</t>
  </si>
  <si>
    <t>Inserire a fianco del no.articolo il testo "Articolo non trovato" nel caso in cui</t>
  </si>
  <si>
    <t>Funzione VAL.ERRORE combinata con SE</t>
  </si>
  <si>
    <t>venga immesso un codice inesistente</t>
  </si>
  <si>
    <t>Cercare e cancellare il dipendente Larry Franklin</t>
  </si>
  <si>
    <t>Creazione di un modulo (esercizio supplementare)</t>
  </si>
  <si>
    <t>Vernice metallizzata</t>
  </si>
  <si>
    <t>Vernice perlata</t>
  </si>
  <si>
    <t>=SE(C51=3;INDICE(F5:F10;C48);SE(C51=2;INDICE(E5:E10;C48);0))</t>
  </si>
  <si>
    <t>=SE(C54&gt;0;C54;0)</t>
  </si>
  <si>
    <t>Totale parziale</t>
  </si>
  <si>
    <t>Funzione ARROTONDAMENTO</t>
  </si>
  <si>
    <t>=GIORNI.LAVORATIVI.TOT("01.01.1998";"31.12.1998";20)</t>
  </si>
  <si>
    <t>=GIORNO.LAVORATIVO("01.01.1998";22;2)</t>
  </si>
  <si>
    <t>=NUM.SETTIMANA("28.12.1997";2)</t>
  </si>
  <si>
    <t>=GIORNO.SETTIMANA("28.12.1997";2)</t>
  </si>
  <si>
    <t>Data ordine</t>
  </si>
  <si>
    <t>Collaboratore</t>
  </si>
  <si>
    <t>ID Società</t>
  </si>
  <si>
    <t>Prodotto</t>
  </si>
  <si>
    <t>Categoria</t>
  </si>
  <si>
    <t>Prezzo unitario</t>
  </si>
  <si>
    <t>Ungari</t>
  </si>
  <si>
    <t>MEREP</t>
  </si>
  <si>
    <t>Chanchamayo</t>
  </si>
  <si>
    <t>Caffè</t>
  </si>
  <si>
    <t>India</t>
  </si>
  <si>
    <t>Longhi</t>
  </si>
  <si>
    <t>SAVEA</t>
  </si>
  <si>
    <t>Chunmee</t>
  </si>
  <si>
    <t>Tè</t>
  </si>
  <si>
    <t>Gunpowder</t>
  </si>
  <si>
    <t>Fava</t>
  </si>
  <si>
    <t>ERNST</t>
  </si>
  <si>
    <t>Keemun</t>
  </si>
  <si>
    <t>Kenya</t>
  </si>
  <si>
    <t>BERGL</t>
  </si>
  <si>
    <t>Ecuador</t>
  </si>
  <si>
    <t>Harrar</t>
  </si>
  <si>
    <t>Pi Lo Chun</t>
  </si>
  <si>
    <t>Tanzania</t>
  </si>
  <si>
    <t>Gorgini</t>
  </si>
  <si>
    <t>REGGI</t>
  </si>
  <si>
    <t>Medellin</t>
  </si>
  <si>
    <t>Java</t>
  </si>
  <si>
    <t>RICAR</t>
  </si>
  <si>
    <t>Black Lychee</t>
  </si>
  <si>
    <t>Dragonwell</t>
  </si>
  <si>
    <t>.......</t>
  </si>
  <si>
    <t xml:space="preserve">Creare un foglio Excel dall'archivio in formato testo chiamato "BancaDati.TXT" </t>
  </si>
  <si>
    <t>Eliminare le righe di totale e creare un grafico in modo immediato</t>
  </si>
  <si>
    <t>Conversione file TXT</t>
  </si>
  <si>
    <t>Tabella pivot con funzione di raggruppamento</t>
  </si>
  <si>
    <t>Tabella pivot con utilizzo delleopzioni</t>
  </si>
  <si>
    <t>Tasto F11 per la creazione di un grafico immediato</t>
  </si>
  <si>
    <t>Tabella Pivot (esercizio supplementare)</t>
  </si>
  <si>
    <t>I dati ripresi servono per creare una tabella pivot con i totali complettivi mensili suddivisi per categoria</t>
  </si>
  <si>
    <t>Punti</t>
  </si>
  <si>
    <t>1.parte</t>
  </si>
  <si>
    <t>Calcolare il rango relativo al tempo (1.classificato = tempo più basso)</t>
  </si>
  <si>
    <t>Calcolare il rango relativo ai punti (1.classificato = punteggio più alto)</t>
  </si>
  <si>
    <t>Calcolare il punteggio totale secondo i pesi seguenti: "Rango tempo moltiplicato 3,16 + rango punti moltiplicato 2,27"</t>
  </si>
  <si>
    <t>Calcolare la classifica assoluta</t>
  </si>
  <si>
    <t>2.parte</t>
  </si>
  <si>
    <t>Completare la classifica con le funzioni che permettano di calcolare automaticamente il piazzamento di ogni atleta</t>
  </si>
  <si>
    <t>Attenzione: nella classifica devono apparire nome e cognome</t>
  </si>
  <si>
    <t>Fare un test di funzionamento modificando tempi e punti di ogni atleta</t>
  </si>
  <si>
    <t>Test supplementare: programma per il calcolo della classifica</t>
  </si>
  <si>
    <t>Supp. Grafico a 2 assi</t>
  </si>
  <si>
    <t>Zona</t>
  </si>
  <si>
    <t>Qta.rappresentanti</t>
  </si>
  <si>
    <t>Sottoceneri</t>
  </si>
  <si>
    <t>Sopraceneri</t>
  </si>
  <si>
    <t>Svizzera tedesca</t>
  </si>
  <si>
    <t>Svizzera francese</t>
  </si>
  <si>
    <t>Arrotondamento ai 5 centesimi</t>
  </si>
  <si>
    <t>=ARROTONDA(numero/multiplo;0)*multiplo</t>
  </si>
  <si>
    <t>A</t>
  </si>
  <si>
    <t>B</t>
  </si>
  <si>
    <t>C</t>
  </si>
  <si>
    <t>D</t>
  </si>
  <si>
    <t>=A1/0.05</t>
  </si>
  <si>
    <t>=ARROTONDA(B1;0)</t>
  </si>
  <si>
    <t>=C1*0.05</t>
  </si>
  <si>
    <t>=ARROTONDA(A1/0.05;0)*0.05</t>
  </si>
  <si>
    <t>Cifre a zero visibili (o non visibili)</t>
  </si>
  <si>
    <t>Acchini</t>
  </si>
  <si>
    <t>- Se l'anzianità è inferiore o uguale a 25 inserire un trattino come testo</t>
  </si>
  <si>
    <t>- Se l'anzianità è superiore a 25 e il sesso è "F" creare il testo "Collana d'oro"</t>
  </si>
  <si>
    <t>- Se l'anzianità è superiore a 25 e il sesso è "M" creare il testo "Orologio d'oro"</t>
  </si>
  <si>
    <t>Giorgio</t>
  </si>
  <si>
    <t>Ulisse</t>
  </si>
  <si>
    <t>Contini</t>
  </si>
  <si>
    <t>Antonietti</t>
  </si>
  <si>
    <t>Anno 2015</t>
  </si>
  <si>
    <t>Camenzi</t>
  </si>
  <si>
    <t>Giubileo</t>
  </si>
  <si>
    <t>Cappino</t>
  </si>
  <si>
    <t>Aglio</t>
  </si>
  <si>
    <t>Giacometti</t>
  </si>
  <si>
    <t>Gianella</t>
  </si>
  <si>
    <t>Fedele</t>
  </si>
  <si>
    <t>Piattella</t>
  </si>
  <si>
    <t>Antonio</t>
  </si>
  <si>
    <t>Romanelli</t>
  </si>
  <si>
    <t>Zabbino</t>
  </si>
  <si>
    <t>Zanzi</t>
  </si>
  <si>
    <t>Volvo</t>
  </si>
  <si>
    <t>Navigatore</t>
  </si>
  <si>
    <t>Assetto sportivo</t>
  </si>
  <si>
    <t>Aggiungere due caselle di controllo per le scelte Navigatore e Assetto sportivo</t>
  </si>
  <si>
    <t>Caselle di controllo (Navigatore)</t>
  </si>
  <si>
    <t>Premio ripresa</t>
  </si>
  <si>
    <t>Fare in modo che l'applicazione dello sconto avvenga solo se non c'è premio ripresa</t>
  </si>
  <si>
    <t>Valore ripresa</t>
  </si>
  <si>
    <t xml:space="preserve">a partire da </t>
  </si>
  <si>
    <t>=SE(D41;0;(SOMMA(D25:D34))*(C36))*-1</t>
  </si>
  <si>
    <t>Aggiungere la differenziazione di prezzo tra vernice metallizzata e vernice perlata</t>
  </si>
  <si>
    <t>Creare una cella che permetta di inserire il valore di ripresa</t>
  </si>
  <si>
    <t>Calcolare il premio ripresa in base alla tabella data</t>
  </si>
  <si>
    <t>Modificare il totale in modo che non vada in negativo (l'importo minimo dovrà essere zero)</t>
  </si>
  <si>
    <t>Sicurezza (protezione dati e modelli)</t>
  </si>
  <si>
    <t>Fare in modo che sia accessibile solo il modulo (tutti gli altri dati inacessibili)</t>
  </si>
  <si>
    <t>Protezione foglio</t>
  </si>
  <si>
    <t>(nota: senza inserire password per eliminare la protezione)</t>
  </si>
  <si>
    <t>Nascondere eventuali celle modificabili</t>
  </si>
  <si>
    <t>Nascondi colonna "G"</t>
  </si>
  <si>
    <t>Alessio</t>
  </si>
  <si>
    <t>=ARROTONDA.MULTIPLO(B49*$C$48;0.05)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</si>
</sst>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 &quot;CHF&quot;\ * #,##0.00_ ;_ &quot;CHF&quot;\ * \-#,##0.00_ ;_ &quot;CHF&quot;\ * &quot;-&quot;??_ ;_ @_ "/>
    <numFmt numFmtId="43" formatCode="_ * #,##0.00_ ;_ * \-#,##0.00_ ;_ * &quot;-&quot;??_ ;_ @_ "/>
    <numFmt numFmtId="164" formatCode="_ &quot;SFr.&quot;\ * #,##0.00_ ;_ &quot;SFr.&quot;\ * \-#,##0.00_ ;_ &quot;SFr.&quot;\ * &quot;-&quot;??_ ;_ @_ "/>
    <numFmt numFmtId="165" formatCode="&quot;SFr.&quot;\ #,##0.00"/>
    <numFmt numFmtId="166" formatCode="[h]:mm"/>
    <numFmt numFmtId="167" formatCode="dd/mmm/yyyy"/>
    <numFmt numFmtId="168" formatCode="d/m/yy"/>
    <numFmt numFmtId="169" formatCode="0.0%"/>
    <numFmt numFmtId="170" formatCode="_ &quot;SFr.&quot;\ * #,##0.0000_ ;_ &quot;SFr.&quot;\ * \-#,##0.0000_ ;_ &quot;SFr.&quot;\ * &quot;-&quot;??_ ;_ @_ "/>
    <numFmt numFmtId="171" formatCode="[Blue]__&quot;abc&quot;\ * ###.##;[Green]&quot;ver&quot;\-* ###.##;[Red]&quot;giallo&quot;\ * \-.\-;&quot;testo &quot;@"/>
    <numFmt numFmtId="172" formatCode="[Blue]###.##;;;&quot;testo &quot;@"/>
    <numFmt numFmtId="173" formatCode="#,##0.00_ ;\-#,##0.00\ "/>
    <numFmt numFmtId="174" formatCode="&quot;$&quot;#,##0_);[Red]\(&quot;$&quot;#,##0\)"/>
    <numFmt numFmtId="175" formatCode="_ &quot;SFr.&quot;\ * #,##0_ ;_ &quot;SFr.&quot;\ * \-#,##0_ ;_ &quot;SFr.&quot;\ * &quot;-&quot;??_ ;_ @_ "/>
    <numFmt numFmtId="176" formatCode="0&quot; &quot;%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sz val="10"/>
      <name val="MS Sans Serif"/>
      <family val="2"/>
    </font>
    <font>
      <sz val="8"/>
      <name val="MS Sans Serif"/>
      <family val="2"/>
    </font>
    <font>
      <sz val="8"/>
      <name val="MS Sans Serif"/>
      <family val="2"/>
    </font>
    <font>
      <b/>
      <sz val="8"/>
      <name val="MS Sans Serif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3"/>
      </right>
      <top/>
      <bottom/>
      <diagonal/>
    </border>
    <border>
      <left/>
      <right/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 style="medium">
        <color indexed="63"/>
      </right>
      <top style="thin">
        <color indexed="63"/>
      </top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4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165" fontId="0" fillId="0" borderId="0" xfId="0" applyNumberFormat="1" applyBorder="1" applyAlignment="1">
      <alignment horizontal="right"/>
    </xf>
    <xf numFmtId="165" fontId="0" fillId="0" borderId="0" xfId="0" quotePrefix="1" applyNumberFormat="1" applyBorder="1" applyAlignment="1">
      <alignment horizontal="right"/>
    </xf>
    <xf numFmtId="165" fontId="0" fillId="0" borderId="0" xfId="0" quotePrefix="1" applyNumberFormat="1" applyBorder="1" applyAlignment="1">
      <alignment horizontal="left"/>
    </xf>
    <xf numFmtId="0" fontId="0" fillId="0" borderId="0" xfId="0" quotePrefix="1"/>
    <xf numFmtId="165" fontId="5" fillId="0" borderId="0" xfId="0" quotePrefix="1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Border="1"/>
    <xf numFmtId="14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20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quotePrefix="1" applyNumberFormat="1" applyFont="1" applyBorder="1" applyAlignment="1">
      <alignment horizontal="right"/>
    </xf>
    <xf numFmtId="0" fontId="2" fillId="0" borderId="1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20" fontId="0" fillId="0" borderId="5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0" fontId="2" fillId="0" borderId="13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168" fontId="0" fillId="0" borderId="0" xfId="0" applyNumberFormat="1" applyBorder="1" applyAlignment="1">
      <alignment horizontal="left"/>
    </xf>
    <xf numFmtId="0" fontId="0" fillId="0" borderId="0" xfId="0" applyAlignment="1">
      <alignment horizontal="left"/>
    </xf>
    <xf numFmtId="20" fontId="0" fillId="0" borderId="0" xfId="0" quotePrefix="1" applyNumberFormat="1" applyBorder="1" applyAlignment="1">
      <alignment horizontal="left"/>
    </xf>
    <xf numFmtId="20" fontId="0" fillId="0" borderId="0" xfId="0" applyNumberForma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1" fontId="0" fillId="0" borderId="0" xfId="0" quotePrefix="1" applyNumberFormat="1" applyBorder="1" applyAlignment="1">
      <alignment horizontal="center"/>
    </xf>
    <xf numFmtId="0" fontId="4" fillId="0" borderId="0" xfId="0" quotePrefix="1" applyFont="1"/>
    <xf numFmtId="1" fontId="0" fillId="0" borderId="0" xfId="0" applyNumberFormat="1"/>
    <xf numFmtId="1" fontId="0" fillId="0" borderId="5" xfId="0" quotePrefix="1" applyNumberFormat="1" applyBorder="1" applyAlignment="1">
      <alignment horizontal="left"/>
    </xf>
    <xf numFmtId="168" fontId="2" fillId="0" borderId="0" xfId="0" applyNumberFormat="1" applyFont="1" applyBorder="1" applyAlignment="1">
      <alignment horizontal="center"/>
    </xf>
    <xf numFmtId="169" fontId="2" fillId="0" borderId="0" xfId="4" applyNumberFormat="1" applyFont="1" applyBorder="1" applyAlignment="1">
      <alignment horizontal="center"/>
    </xf>
    <xf numFmtId="164" fontId="0" fillId="0" borderId="0" xfId="0" applyNumberForma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5" fillId="0" borderId="0" xfId="0" applyFont="1"/>
    <xf numFmtId="170" fontId="0" fillId="0" borderId="0" xfId="0" applyNumberFormat="1" applyBorder="1" applyAlignment="1">
      <alignment horizontal="left"/>
    </xf>
    <xf numFmtId="170" fontId="0" fillId="0" borderId="0" xfId="0" quotePrefix="1" applyNumberFormat="1" applyBorder="1" applyAlignment="1">
      <alignment horizontal="left"/>
    </xf>
    <xf numFmtId="170" fontId="2" fillId="0" borderId="0" xfId="0" quotePrefix="1" applyNumberFormat="1" applyFont="1" applyBorder="1" applyAlignment="1">
      <alignment horizontal="left"/>
    </xf>
    <xf numFmtId="164" fontId="5" fillId="0" borderId="0" xfId="0" quotePrefix="1" applyNumberFormat="1" applyFont="1" applyBorder="1"/>
    <xf numFmtId="0" fontId="2" fillId="0" borderId="0" xfId="0" quotePrefix="1" applyFont="1" applyBorder="1"/>
    <xf numFmtId="0" fontId="5" fillId="0" borderId="0" xfId="0" quotePrefix="1" applyFont="1"/>
    <xf numFmtId="170" fontId="5" fillId="0" borderId="0" xfId="0" quotePrefix="1" applyNumberFormat="1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left"/>
    </xf>
    <xf numFmtId="14" fontId="5" fillId="0" borderId="0" xfId="0" applyNumberFormat="1" applyFont="1" applyFill="1" applyBorder="1" applyAlignment="1"/>
    <xf numFmtId="2" fontId="5" fillId="0" borderId="0" xfId="0" applyNumberFormat="1" applyFont="1" applyFill="1" applyBorder="1" applyAlignment="1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quotePrefix="1" applyBorder="1" applyAlignment="1">
      <alignment horizontal="left"/>
    </xf>
    <xf numFmtId="0" fontId="0" fillId="0" borderId="0" xfId="0" applyAlignment="1"/>
    <xf numFmtId="0" fontId="0" fillId="0" borderId="0" xfId="0" applyFill="1"/>
    <xf numFmtId="0" fontId="0" fillId="0" borderId="7" xfId="0" quotePrefix="1" applyBorder="1" applyAlignment="1">
      <alignment horizontal="left"/>
    </xf>
    <xf numFmtId="0" fontId="0" fillId="0" borderId="4" xfId="0" applyFill="1" applyBorder="1"/>
    <xf numFmtId="0" fontId="0" fillId="0" borderId="6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7" xfId="0" applyFill="1" applyBorder="1"/>
    <xf numFmtId="0" fontId="0" fillId="0" borderId="6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left"/>
    </xf>
    <xf numFmtId="173" fontId="1" fillId="0" borderId="0" xfId="6" applyNumberFormat="1" applyFill="1" applyBorder="1" applyAlignment="1">
      <alignment horizontal="center"/>
    </xf>
    <xf numFmtId="0" fontId="0" fillId="0" borderId="4" xfId="0" applyFill="1" applyBorder="1" applyAlignment="1">
      <alignment horizontal="left"/>
    </xf>
    <xf numFmtId="21" fontId="0" fillId="0" borderId="0" xfId="0" applyNumberForma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2" fontId="6" fillId="0" borderId="0" xfId="0" applyNumberFormat="1" applyFont="1" applyAlignment="1">
      <alignment horizontal="center"/>
    </xf>
    <xf numFmtId="2" fontId="0" fillId="0" borderId="0" xfId="0" applyNumberFormat="1" applyAlignment="1">
      <alignment horizontal="left"/>
    </xf>
    <xf numFmtId="2" fontId="6" fillId="0" borderId="0" xfId="0" applyNumberFormat="1" applyFont="1" applyAlignment="1">
      <alignment horizontal="left"/>
    </xf>
    <xf numFmtId="0" fontId="0" fillId="0" borderId="7" xfId="0" applyBorder="1"/>
    <xf numFmtId="0" fontId="0" fillId="0" borderId="4" xfId="0" quotePrefix="1" applyBorder="1"/>
    <xf numFmtId="0" fontId="0" fillId="0" borderId="0" xfId="0" quotePrefix="1" applyBorder="1"/>
    <xf numFmtId="21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/>
    <xf numFmtId="0" fontId="0" fillId="0" borderId="4" xfId="0" applyBorder="1" applyAlignment="1">
      <alignment horizontal="left"/>
    </xf>
    <xf numFmtId="0" fontId="0" fillId="0" borderId="0" xfId="0" applyBorder="1" applyAlignment="1"/>
    <xf numFmtId="0" fontId="8" fillId="0" borderId="0" xfId="0" applyFont="1" applyBorder="1"/>
    <xf numFmtId="175" fontId="0" fillId="0" borderId="0" xfId="0" applyNumberFormat="1"/>
    <xf numFmtId="164" fontId="9" fillId="0" borderId="0" xfId="6" quotePrefix="1" applyFont="1" applyBorder="1" applyAlignment="1">
      <alignment horizontal="left"/>
    </xf>
    <xf numFmtId="0" fontId="0" fillId="0" borderId="8" xfId="0" applyFill="1" applyBorder="1"/>
    <xf numFmtId="0" fontId="4" fillId="0" borderId="16" xfId="0" applyFont="1" applyBorder="1"/>
    <xf numFmtId="0" fontId="2" fillId="0" borderId="15" xfId="0" applyFont="1" applyBorder="1"/>
    <xf numFmtId="0" fontId="6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4" xfId="0" applyBorder="1" applyProtection="1"/>
    <xf numFmtId="0" fontId="0" fillId="0" borderId="6" xfId="0" applyBorder="1" applyProtection="1"/>
    <xf numFmtId="0" fontId="0" fillId="0" borderId="0" xfId="0" applyBorder="1" applyProtection="1"/>
    <xf numFmtId="165" fontId="0" fillId="0" borderId="0" xfId="0" quotePrefix="1" applyNumberFormat="1" applyBorder="1" applyAlignment="1" applyProtection="1">
      <alignment horizontal="left"/>
    </xf>
    <xf numFmtId="165" fontId="5" fillId="0" borderId="0" xfId="0" quotePrefix="1" applyNumberFormat="1" applyFont="1" applyBorder="1" applyAlignment="1" applyProtection="1">
      <alignment horizontal="left"/>
    </xf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7" xfId="0" applyFont="1" applyBorder="1" applyAlignment="1" applyProtection="1">
      <alignment horizontal="center"/>
    </xf>
    <xf numFmtId="0" fontId="0" fillId="0" borderId="0" xfId="0" quotePrefix="1" applyProtection="1"/>
    <xf numFmtId="0" fontId="0" fillId="0" borderId="14" xfId="0" applyBorder="1"/>
    <xf numFmtId="0" fontId="0" fillId="0" borderId="25" xfId="0" applyBorder="1"/>
    <xf numFmtId="0" fontId="0" fillId="0" borderId="25" xfId="0" applyBorder="1" applyAlignment="1">
      <alignment horizontal="center"/>
    </xf>
    <xf numFmtId="0" fontId="3" fillId="0" borderId="1" xfId="0" applyFont="1" applyBorder="1"/>
    <xf numFmtId="0" fontId="0" fillId="0" borderId="2" xfId="0" applyBorder="1"/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Border="1"/>
    <xf numFmtId="20" fontId="0" fillId="0" borderId="8" xfId="0" quotePrefix="1" applyNumberFormat="1" applyBorder="1" applyAlignment="1">
      <alignment horizontal="left"/>
    </xf>
    <xf numFmtId="14" fontId="0" fillId="0" borderId="14" xfId="0" applyNumberFormat="1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0" borderId="25" xfId="0" applyNumberFormat="1" applyBorder="1" applyAlignment="1">
      <alignment horizontal="center"/>
    </xf>
    <xf numFmtId="165" fontId="5" fillId="0" borderId="2" xfId="0" quotePrefix="1" applyNumberFormat="1" applyFont="1" applyBorder="1" applyAlignment="1">
      <alignment horizontal="left"/>
    </xf>
    <xf numFmtId="0" fontId="0" fillId="0" borderId="2" xfId="0" applyBorder="1" applyAlignment="1">
      <alignment horizontal="center"/>
    </xf>
    <xf numFmtId="0" fontId="3" fillId="0" borderId="3" xfId="0" applyFont="1" applyBorder="1"/>
    <xf numFmtId="0" fontId="4" fillId="0" borderId="0" xfId="0" quotePrefix="1" applyFont="1" applyBorder="1"/>
    <xf numFmtId="0" fontId="4" fillId="0" borderId="7" xfId="0" quotePrefix="1" applyFont="1" applyBorder="1"/>
    <xf numFmtId="167" fontId="0" fillId="0" borderId="14" xfId="0" applyNumberFormat="1" applyBorder="1" applyAlignment="1">
      <alignment horizontal="center"/>
    </xf>
    <xf numFmtId="167" fontId="0" fillId="0" borderId="25" xfId="0" applyNumberFormat="1" applyBorder="1" applyAlignment="1">
      <alignment horizontal="center"/>
    </xf>
    <xf numFmtId="0" fontId="3" fillId="0" borderId="9" xfId="0" applyFont="1" applyBorder="1"/>
    <xf numFmtId="0" fontId="0" fillId="0" borderId="11" xfId="0" applyBorder="1"/>
    <xf numFmtId="0" fontId="5" fillId="0" borderId="14" xfId="0" applyFont="1" applyBorder="1" applyAlignment="1">
      <alignment horizontal="center"/>
    </xf>
    <xf numFmtId="1" fontId="0" fillId="0" borderId="14" xfId="0" quotePrefix="1" applyNumberFormat="1" applyBorder="1" applyAlignment="1">
      <alignment horizontal="center"/>
    </xf>
    <xf numFmtId="14" fontId="5" fillId="0" borderId="25" xfId="0" quotePrefix="1" applyNumberFormat="1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1" fontId="0" fillId="0" borderId="25" xfId="0" quotePrefix="1" applyNumberFormat="1" applyBorder="1" applyAlignment="1">
      <alignment horizontal="center"/>
    </xf>
    <xf numFmtId="0" fontId="0" fillId="0" borderId="7" xfId="0" applyBorder="1" applyAlignment="1">
      <alignment horizontal="left"/>
    </xf>
    <xf numFmtId="20" fontId="0" fillId="0" borderId="2" xfId="0" applyNumberFormat="1" applyBorder="1" applyAlignment="1">
      <alignment horizontal="center"/>
    </xf>
    <xf numFmtId="168" fontId="0" fillId="0" borderId="7" xfId="0" applyNumberFormat="1" applyBorder="1" applyAlignment="1">
      <alignment horizontal="left"/>
    </xf>
    <xf numFmtId="0" fontId="2" fillId="0" borderId="5" xfId="0" applyFont="1" applyBorder="1"/>
    <xf numFmtId="168" fontId="0" fillId="0" borderId="14" xfId="0" applyNumberFormat="1" applyBorder="1" applyAlignment="1">
      <alignment horizontal="left"/>
    </xf>
    <xf numFmtId="164" fontId="0" fillId="0" borderId="14" xfId="0" applyNumberFormat="1" applyBorder="1" applyAlignment="1">
      <alignment horizontal="left"/>
    </xf>
    <xf numFmtId="170" fontId="0" fillId="0" borderId="14" xfId="0" applyNumberFormat="1" applyBorder="1" applyAlignment="1">
      <alignment horizontal="left"/>
    </xf>
    <xf numFmtId="168" fontId="5" fillId="0" borderId="14" xfId="0" applyNumberFormat="1" applyFont="1" applyBorder="1" applyAlignment="1">
      <alignment horizontal="left"/>
    </xf>
    <xf numFmtId="164" fontId="5" fillId="0" borderId="14" xfId="0" quotePrefix="1" applyNumberFormat="1" applyFont="1" applyBorder="1"/>
    <xf numFmtId="164" fontId="5" fillId="0" borderId="14" xfId="0" applyNumberFormat="1" applyFont="1" applyBorder="1" applyAlignment="1">
      <alignment horizontal="left"/>
    </xf>
    <xf numFmtId="168" fontId="0" fillId="0" borderId="25" xfId="0" applyNumberFormat="1" applyBorder="1" applyAlignment="1">
      <alignment horizontal="left"/>
    </xf>
    <xf numFmtId="164" fontId="0" fillId="0" borderId="25" xfId="0" applyNumberFormat="1" applyBorder="1" applyAlignment="1">
      <alignment horizontal="left"/>
    </xf>
    <xf numFmtId="170" fontId="0" fillId="0" borderId="25" xfId="0" quotePrefix="1" applyNumberFormat="1" applyBorder="1" applyAlignment="1">
      <alignment horizontal="left"/>
    </xf>
    <xf numFmtId="168" fontId="2" fillId="0" borderId="13" xfId="0" applyNumberFormat="1" applyFont="1" applyBorder="1" applyAlignment="1">
      <alignment horizontal="center"/>
    </xf>
    <xf numFmtId="169" fontId="2" fillId="0" borderId="13" xfId="4" applyNumberFormat="1" applyFont="1" applyBorder="1" applyAlignment="1">
      <alignment horizontal="center"/>
    </xf>
    <xf numFmtId="170" fontId="2" fillId="0" borderId="10" xfId="0" quotePrefix="1" applyNumberFormat="1" applyFont="1" applyBorder="1" applyAlignment="1">
      <alignment horizontal="left"/>
    </xf>
    <xf numFmtId="0" fontId="2" fillId="0" borderId="10" xfId="0" applyFont="1" applyBorder="1"/>
    <xf numFmtId="0" fontId="0" fillId="0" borderId="10" xfId="0" applyBorder="1"/>
    <xf numFmtId="2" fontId="5" fillId="0" borderId="14" xfId="0" applyNumberFormat="1" applyFont="1" applyFill="1" applyBorder="1" applyAlignment="1">
      <alignment horizontal="center"/>
    </xf>
    <xf numFmtId="1" fontId="5" fillId="0" borderId="14" xfId="0" applyNumberFormat="1" applyFont="1" applyFill="1" applyBorder="1" applyAlignment="1">
      <alignment horizontal="center"/>
    </xf>
    <xf numFmtId="20" fontId="0" fillId="0" borderId="7" xfId="0" applyNumberFormat="1" applyBorder="1"/>
    <xf numFmtId="166" fontId="0" fillId="0" borderId="8" xfId="0" applyNumberFormat="1" applyBorder="1"/>
    <xf numFmtId="0" fontId="0" fillId="0" borderId="10" xfId="0" applyBorder="1" applyAlignment="1">
      <alignment horizontal="center"/>
    </xf>
    <xf numFmtId="2" fontId="5" fillId="0" borderId="25" xfId="0" applyNumberFormat="1" applyFont="1" applyFill="1" applyBorder="1" applyAlignment="1">
      <alignment horizontal="center"/>
    </xf>
    <xf numFmtId="1" fontId="5" fillId="0" borderId="25" xfId="0" applyNumberFormat="1" applyFont="1" applyFill="1" applyBorder="1" applyAlignment="1">
      <alignment horizontal="center"/>
    </xf>
    <xf numFmtId="169" fontId="2" fillId="0" borderId="13" xfId="4" applyNumberFormat="1" applyFont="1" applyFill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3" xfId="0" applyBorder="1" applyAlignment="1"/>
    <xf numFmtId="0" fontId="0" fillId="0" borderId="5" xfId="0" applyBorder="1" applyAlignment="1"/>
    <xf numFmtId="0" fontId="0" fillId="0" borderId="8" xfId="0" applyBorder="1" applyAlignment="1"/>
    <xf numFmtId="0" fontId="0" fillId="0" borderId="14" xfId="0" applyFill="1" applyBorder="1" applyAlignment="1">
      <alignment horizontal="center"/>
    </xf>
    <xf numFmtId="0" fontId="0" fillId="0" borderId="14" xfId="0" applyFill="1" applyBorder="1"/>
    <xf numFmtId="173" fontId="0" fillId="0" borderId="14" xfId="6" applyNumberFormat="1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5" xfId="0" applyFill="1" applyBorder="1"/>
    <xf numFmtId="173" fontId="0" fillId="0" borderId="25" xfId="6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173" fontId="1" fillId="0" borderId="14" xfId="6" applyNumberFormat="1" applyFill="1" applyBorder="1" applyAlignment="1">
      <alignment horizontal="center"/>
    </xf>
    <xf numFmtId="173" fontId="1" fillId="0" borderId="25" xfId="6" applyNumberFormat="1" applyFill="1" applyBorder="1" applyAlignment="1">
      <alignment horizontal="center"/>
    </xf>
    <xf numFmtId="173" fontId="2" fillId="0" borderId="13" xfId="6" applyNumberFormat="1" applyFont="1" applyFill="1" applyBorder="1" applyAlignment="1">
      <alignment horizontal="center"/>
    </xf>
    <xf numFmtId="0" fontId="0" fillId="0" borderId="6" xfId="0" quotePrefix="1" applyBorder="1"/>
    <xf numFmtId="0" fontId="5" fillId="0" borderId="13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21" fontId="0" fillId="0" borderId="14" xfId="0" applyNumberFormat="1" applyBorder="1" applyAlignment="1">
      <alignment horizontal="center"/>
    </xf>
    <xf numFmtId="0" fontId="0" fillId="0" borderId="14" xfId="0" quotePrefix="1" applyBorder="1" applyAlignment="1">
      <alignment horizontal="center"/>
    </xf>
    <xf numFmtId="21" fontId="0" fillId="0" borderId="25" xfId="0" applyNumberFormat="1" applyBorder="1" applyAlignment="1">
      <alignment horizontal="center"/>
    </xf>
    <xf numFmtId="0" fontId="2" fillId="0" borderId="13" xfId="0" applyFont="1" applyBorder="1"/>
    <xf numFmtId="0" fontId="0" fillId="0" borderId="2" xfId="0" applyFill="1" applyBorder="1"/>
    <xf numFmtId="0" fontId="0" fillId="0" borderId="2" xfId="0" applyFill="1" applyBorder="1" applyAlignment="1"/>
    <xf numFmtId="21" fontId="0" fillId="0" borderId="2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/>
    <xf numFmtId="21" fontId="0" fillId="0" borderId="7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21" fontId="0" fillId="0" borderId="3" xfId="0" applyNumberFormat="1" applyFill="1" applyBorder="1" applyAlignment="1">
      <alignment horizontal="center"/>
    </xf>
    <xf numFmtId="21" fontId="0" fillId="0" borderId="5" xfId="0" applyNumberFormat="1" applyFill="1" applyBorder="1" applyAlignment="1">
      <alignment horizontal="center"/>
    </xf>
    <xf numFmtId="0" fontId="0" fillId="0" borderId="7" xfId="0" applyBorder="1" applyAlignment="1"/>
    <xf numFmtId="0" fontId="0" fillId="0" borderId="5" xfId="0" applyFill="1" applyBorder="1"/>
    <xf numFmtId="0" fontId="8" fillId="0" borderId="14" xfId="0" applyFont="1" applyBorder="1"/>
    <xf numFmtId="164" fontId="8" fillId="0" borderId="14" xfId="6" applyFont="1" applyBorder="1"/>
    <xf numFmtId="0" fontId="8" fillId="0" borderId="25" xfId="0" applyFont="1" applyBorder="1"/>
    <xf numFmtId="164" fontId="8" fillId="0" borderId="25" xfId="6" applyFont="1" applyBorder="1"/>
    <xf numFmtId="0" fontId="8" fillId="0" borderId="1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10" fillId="0" borderId="13" xfId="1" applyFont="1" applyFill="1" applyBorder="1" applyAlignment="1">
      <alignment horizontal="center"/>
    </xf>
    <xf numFmtId="0" fontId="10" fillId="0" borderId="13" xfId="1" applyFont="1" applyFill="1" applyBorder="1" applyAlignment="1">
      <alignment horizontal="left"/>
    </xf>
    <xf numFmtId="174" fontId="10" fillId="0" borderId="13" xfId="6" applyNumberFormat="1" applyFont="1" applyFill="1" applyBorder="1" applyAlignment="1">
      <alignment horizontal="right"/>
    </xf>
    <xf numFmtId="164" fontId="9" fillId="0" borderId="2" xfId="6" quotePrefix="1" applyFont="1" applyBorder="1" applyAlignment="1">
      <alignment horizontal="left"/>
    </xf>
    <xf numFmtId="164" fontId="0" fillId="0" borderId="14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164" fontId="0" fillId="0" borderId="4" xfId="0" quotePrefix="1" applyNumberFormat="1" applyFill="1" applyBorder="1" applyAlignment="1">
      <alignment horizontal="left"/>
    </xf>
    <xf numFmtId="0" fontId="0" fillId="0" borderId="14" xfId="0" applyBorder="1" applyAlignment="1">
      <alignment horizontal="right"/>
    </xf>
    <xf numFmtId="0" fontId="5" fillId="0" borderId="14" xfId="0" applyFont="1" applyBorder="1" applyAlignment="1">
      <alignment horizontal="right"/>
    </xf>
    <xf numFmtId="0" fontId="0" fillId="0" borderId="25" xfId="0" applyBorder="1" applyAlignment="1">
      <alignment horizontal="right"/>
    </xf>
    <xf numFmtId="0" fontId="3" fillId="0" borderId="1" xfId="0" applyFont="1" applyBorder="1" applyProtection="1"/>
    <xf numFmtId="0" fontId="0" fillId="0" borderId="7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5" xfId="0" applyBorder="1" applyProtection="1"/>
    <xf numFmtId="0" fontId="0" fillId="0" borderId="8" xfId="0" applyBorder="1" applyProtection="1"/>
    <xf numFmtId="0" fontId="0" fillId="0" borderId="14" xfId="0" applyBorder="1" applyProtection="1"/>
    <xf numFmtId="0" fontId="0" fillId="0" borderId="25" xfId="0" applyBorder="1" applyProtection="1"/>
    <xf numFmtId="165" fontId="0" fillId="0" borderId="14" xfId="0" applyNumberFormat="1" applyBorder="1" applyAlignment="1" applyProtection="1">
      <alignment horizontal="right"/>
    </xf>
    <xf numFmtId="0" fontId="2" fillId="0" borderId="14" xfId="0" applyFont="1" applyBorder="1" applyAlignment="1" applyProtection="1">
      <alignment horizontal="center"/>
    </xf>
    <xf numFmtId="165" fontId="0" fillId="0" borderId="25" xfId="0" applyNumberFormat="1" applyBorder="1" applyAlignment="1" applyProtection="1">
      <alignment horizontal="right"/>
    </xf>
    <xf numFmtId="165" fontId="0" fillId="0" borderId="25" xfId="0" quotePrefix="1" applyNumberFormat="1" applyBorder="1" applyAlignment="1" applyProtection="1">
      <alignment horizontal="right"/>
    </xf>
    <xf numFmtId="0" fontId="2" fillId="0" borderId="13" xfId="0" applyFont="1" applyBorder="1" applyAlignment="1" applyProtection="1">
      <alignment horizontal="center"/>
    </xf>
    <xf numFmtId="165" fontId="2" fillId="0" borderId="14" xfId="0" quotePrefix="1" applyNumberFormat="1" applyFont="1" applyBorder="1" applyAlignment="1" applyProtection="1">
      <alignment horizontal="right"/>
    </xf>
    <xf numFmtId="0" fontId="0" fillId="2" borderId="25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0" fontId="4" fillId="0" borderId="4" xfId="0" applyFont="1" applyBorder="1" applyProtection="1"/>
    <xf numFmtId="0" fontId="3" fillId="0" borderId="6" xfId="0" applyFont="1" applyBorder="1" applyProtection="1"/>
    <xf numFmtId="0" fontId="2" fillId="0" borderId="13" xfId="0" applyFont="1" applyBorder="1" applyAlignment="1" applyProtection="1">
      <alignment horizontal="left"/>
    </xf>
    <xf numFmtId="0" fontId="0" fillId="0" borderId="14" xfId="0" quotePrefix="1" applyBorder="1" applyAlignment="1">
      <alignment horizontal="left"/>
    </xf>
    <xf numFmtId="14" fontId="0" fillId="0" borderId="14" xfId="0" quotePrefix="1" applyNumberFormat="1" applyBorder="1" applyAlignment="1">
      <alignment horizontal="left"/>
    </xf>
    <xf numFmtId="0" fontId="0" fillId="0" borderId="14" xfId="0" applyNumberFormat="1" applyBorder="1" applyAlignment="1">
      <alignment horizontal="center"/>
    </xf>
    <xf numFmtId="0" fontId="0" fillId="0" borderId="14" xfId="0" quotePrefix="1" applyNumberFormat="1" applyBorder="1" applyAlignment="1">
      <alignment horizontal="left"/>
    </xf>
    <xf numFmtId="22" fontId="0" fillId="0" borderId="14" xfId="0" applyNumberFormat="1" applyBorder="1" applyAlignment="1">
      <alignment horizontal="center"/>
    </xf>
    <xf numFmtId="22" fontId="0" fillId="0" borderId="14" xfId="0" quotePrefix="1" applyNumberFormat="1" applyBorder="1" applyAlignment="1">
      <alignment horizontal="left"/>
    </xf>
    <xf numFmtId="164" fontId="9" fillId="0" borderId="7" xfId="6" quotePrefix="1" applyFont="1" applyBorder="1" applyAlignment="1">
      <alignment horizontal="left"/>
    </xf>
    <xf numFmtId="164" fontId="0" fillId="0" borderId="0" xfId="0" quotePrefix="1" applyNumberFormat="1" applyFill="1" applyBorder="1" applyAlignment="1">
      <alignment horizontal="right"/>
    </xf>
    <xf numFmtId="164" fontId="8" fillId="0" borderId="0" xfId="6" applyFont="1" applyBorder="1"/>
    <xf numFmtId="0" fontId="10" fillId="0" borderId="12" xfId="1" applyFont="1" applyFill="1" applyBorder="1" applyAlignment="1">
      <alignment horizontal="left"/>
    </xf>
    <xf numFmtId="174" fontId="10" fillId="0" borderId="12" xfId="6" applyNumberFormat="1" applyFont="1" applyFill="1" applyBorder="1" applyAlignment="1">
      <alignment horizontal="right"/>
    </xf>
    <xf numFmtId="14" fontId="0" fillId="0" borderId="14" xfId="0" applyNumberFormat="1" applyBorder="1"/>
    <xf numFmtId="4" fontId="0" fillId="0" borderId="14" xfId="0" applyNumberFormat="1" applyBorder="1"/>
    <xf numFmtId="0" fontId="0" fillId="0" borderId="0" xfId="0" applyNumberFormat="1" applyBorder="1" applyAlignment="1">
      <alignment horizontal="center"/>
    </xf>
    <xf numFmtId="0" fontId="3" fillId="0" borderId="4" xfId="0" applyFont="1" applyBorder="1"/>
    <xf numFmtId="0" fontId="0" fillId="0" borderId="4" xfId="0" applyBorder="1" applyAlignment="1"/>
    <xf numFmtId="0" fontId="16" fillId="0" borderId="0" xfId="0" applyFont="1" applyAlignment="1">
      <alignment horizontal="center"/>
    </xf>
    <xf numFmtId="0" fontId="16" fillId="3" borderId="26" xfId="0" applyFont="1" applyFill="1" applyBorder="1" applyAlignment="1">
      <alignment horizontal="center"/>
    </xf>
    <xf numFmtId="0" fontId="17" fillId="0" borderId="0" xfId="0" applyFont="1"/>
    <xf numFmtId="0" fontId="18" fillId="0" borderId="2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15" fillId="0" borderId="26" xfId="0" quotePrefix="1" applyFont="1" applyBorder="1" applyAlignment="1">
      <alignment horizontal="center"/>
    </xf>
    <xf numFmtId="2" fontId="15" fillId="0" borderId="26" xfId="0" quotePrefix="1" applyNumberFormat="1" applyFont="1" applyBorder="1" applyAlignment="1">
      <alignment horizontal="center"/>
    </xf>
    <xf numFmtId="0" fontId="15" fillId="0" borderId="0" xfId="0" applyFont="1" applyAlignment="1">
      <alignment horizontal="center" vertical="top"/>
    </xf>
    <xf numFmtId="0" fontId="6" fillId="0" borderId="0" xfId="3" applyFont="1"/>
    <xf numFmtId="0" fontId="6" fillId="0" borderId="0" xfId="3" applyFont="1" applyAlignment="1">
      <alignment horizontal="center"/>
    </xf>
    <xf numFmtId="0" fontId="6" fillId="0" borderId="0" xfId="3" applyFont="1" applyFill="1" applyBorder="1"/>
    <xf numFmtId="0" fontId="5" fillId="0" borderId="0" xfId="3"/>
    <xf numFmtId="0" fontId="5" fillId="0" borderId="0" xfId="3" applyAlignment="1">
      <alignment horizontal="center"/>
    </xf>
    <xf numFmtId="0" fontId="5" fillId="0" borderId="0" xfId="3" applyFill="1" applyBorder="1"/>
    <xf numFmtId="0" fontId="3" fillId="0" borderId="0" xfId="3" applyFont="1"/>
    <xf numFmtId="0" fontId="2" fillId="0" borderId="13" xfId="3" applyFont="1" applyBorder="1"/>
    <xf numFmtId="0" fontId="2" fillId="0" borderId="13" xfId="3" applyFont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5" fillId="0" borderId="25" xfId="3" applyBorder="1"/>
    <xf numFmtId="164" fontId="5" fillId="0" borderId="25" xfId="7" applyBorder="1"/>
    <xf numFmtId="0" fontId="5" fillId="0" borderId="25" xfId="3" applyNumberFormat="1" applyBorder="1" applyAlignment="1">
      <alignment horizontal="center"/>
    </xf>
    <xf numFmtId="0" fontId="5" fillId="0" borderId="0" xfId="3" applyNumberFormat="1" applyFill="1" applyBorder="1" applyAlignment="1">
      <alignment horizontal="center"/>
    </xf>
    <xf numFmtId="0" fontId="5" fillId="0" borderId="14" xfId="3" applyBorder="1"/>
    <xf numFmtId="164" fontId="5" fillId="0" borderId="14" xfId="7" applyBorder="1"/>
    <xf numFmtId="0" fontId="5" fillId="0" borderId="14" xfId="3" applyNumberFormat="1" applyBorder="1" applyAlignment="1">
      <alignment horizontal="center"/>
    </xf>
    <xf numFmtId="0" fontId="5" fillId="0" borderId="0" xfId="3" applyBorder="1"/>
    <xf numFmtId="21" fontId="5" fillId="0" borderId="0" xfId="3" applyNumberFormat="1" applyBorder="1" applyAlignment="1">
      <alignment horizontal="center"/>
    </xf>
    <xf numFmtId="21" fontId="5" fillId="0" borderId="0" xfId="3" applyNumberFormat="1" applyFill="1" applyBorder="1" applyAlignment="1">
      <alignment horizontal="center"/>
    </xf>
    <xf numFmtId="0" fontId="5" fillId="0" borderId="0" xfId="3" applyFill="1" applyBorder="1" applyAlignment="1">
      <alignment horizontal="center"/>
    </xf>
    <xf numFmtId="0" fontId="3" fillId="0" borderId="0" xfId="3" applyFont="1" applyFill="1" applyBorder="1"/>
    <xf numFmtId="0" fontId="5" fillId="0" borderId="0" xfId="3" applyFill="1" applyBorder="1" applyAlignment="1"/>
    <xf numFmtId="0" fontId="11" fillId="0" borderId="0" xfId="3" applyFont="1" applyFill="1" applyBorder="1"/>
    <xf numFmtId="0" fontId="11" fillId="0" borderId="0" xfId="3" applyFont="1"/>
    <xf numFmtId="0" fontId="12" fillId="0" borderId="0" xfId="3" applyFont="1" applyFill="1" applyBorder="1" applyAlignment="1">
      <alignment horizontal="center"/>
    </xf>
    <xf numFmtId="14" fontId="1" fillId="0" borderId="14" xfId="0" applyNumberFormat="1" applyFont="1" applyBorder="1" applyAlignment="1">
      <alignment horizontal="center"/>
    </xf>
    <xf numFmtId="20" fontId="1" fillId="0" borderId="14" xfId="0" applyNumberFormat="1" applyFont="1" applyBorder="1" applyAlignment="1">
      <alignment horizontal="center"/>
    </xf>
    <xf numFmtId="14" fontId="1" fillId="0" borderId="25" xfId="0" applyNumberFormat="1" applyFont="1" applyBorder="1" applyAlignment="1">
      <alignment horizontal="center"/>
    </xf>
    <xf numFmtId="0" fontId="1" fillId="0" borderId="14" xfId="0" applyFont="1" applyBorder="1"/>
    <xf numFmtId="0" fontId="8" fillId="4" borderId="0" xfId="0" applyFont="1" applyFill="1" applyBorder="1"/>
    <xf numFmtId="164" fontId="0" fillId="4" borderId="0" xfId="0" applyNumberFormat="1" applyFill="1"/>
    <xf numFmtId="0" fontId="1" fillId="0" borderId="4" xfId="0" applyFont="1" applyFill="1" applyBorder="1"/>
    <xf numFmtId="0" fontId="1" fillId="0" borderId="0" xfId="0" applyFont="1" applyBorder="1" applyAlignment="1">
      <alignment horizontal="left"/>
    </xf>
    <xf numFmtId="164" fontId="1" fillId="0" borderId="14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4" xfId="0" quotePrefix="1" applyNumberForma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4" borderId="20" xfId="0" applyFill="1" applyBorder="1"/>
    <xf numFmtId="0" fontId="0" fillId="4" borderId="21" xfId="0" applyFill="1" applyBorder="1"/>
    <xf numFmtId="0" fontId="0" fillId="4" borderId="22" xfId="0" applyFill="1" applyBorder="1" applyAlignment="1">
      <alignment horizontal="right"/>
    </xf>
    <xf numFmtId="0" fontId="0" fillId="4" borderId="23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164" fontId="0" fillId="4" borderId="17" xfId="0" quotePrefix="1" applyNumberFormat="1" applyFill="1" applyBorder="1" applyAlignment="1">
      <alignment horizontal="right" vertical="center"/>
    </xf>
    <xf numFmtId="0" fontId="0" fillId="4" borderId="23" xfId="0" applyFill="1" applyBorder="1"/>
    <xf numFmtId="0" fontId="0" fillId="4" borderId="0" xfId="0" applyFill="1" applyBorder="1"/>
    <xf numFmtId="0" fontId="0" fillId="4" borderId="17" xfId="0" applyFill="1" applyBorder="1" applyAlignment="1">
      <alignment horizontal="right"/>
    </xf>
    <xf numFmtId="164" fontId="0" fillId="4" borderId="17" xfId="0" quotePrefix="1" applyNumberFormat="1" applyFill="1" applyBorder="1" applyAlignment="1">
      <alignment horizontal="right"/>
    </xf>
    <xf numFmtId="164" fontId="2" fillId="4" borderId="17" xfId="0" quotePrefix="1" applyNumberFormat="1" applyFont="1" applyFill="1" applyBorder="1"/>
    <xf numFmtId="0" fontId="0" fillId="4" borderId="24" xfId="0" applyFill="1" applyBorder="1"/>
    <xf numFmtId="0" fontId="0" fillId="4" borderId="18" xfId="0" applyFill="1" applyBorder="1"/>
    <xf numFmtId="0" fontId="0" fillId="4" borderId="19" xfId="0" applyFill="1" applyBorder="1" applyAlignment="1">
      <alignment horizontal="right"/>
    </xf>
    <xf numFmtId="0" fontId="1" fillId="0" borderId="4" xfId="0" applyFont="1" applyBorder="1"/>
    <xf numFmtId="164" fontId="0" fillId="0" borderId="8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1" fillId="0" borderId="9" xfId="0" applyFont="1" applyBorder="1"/>
    <xf numFmtId="44" fontId="1" fillId="0" borderId="11" xfId="0" applyNumberFormat="1" applyFont="1" applyBorder="1"/>
    <xf numFmtId="44" fontId="0" fillId="0" borderId="11" xfId="0" applyNumberFormat="1" applyBorder="1"/>
    <xf numFmtId="164" fontId="0" fillId="0" borderId="14" xfId="0" applyNumberFormat="1" applyBorder="1" applyAlignment="1">
      <alignment horizontal="right"/>
    </xf>
    <xf numFmtId="0" fontId="1" fillId="0" borderId="4" xfId="0" applyFont="1" applyBorder="1" applyAlignment="1">
      <alignment horizontal="left"/>
    </xf>
    <xf numFmtId="164" fontId="1" fillId="0" borderId="4" xfId="0" quotePrefix="1" applyNumberFormat="1" applyFont="1" applyFill="1" applyBorder="1" applyAlignment="1">
      <alignment horizontal="left"/>
    </xf>
    <xf numFmtId="9" fontId="14" fillId="4" borderId="0" xfId="5" applyFill="1" applyBorder="1" applyAlignment="1"/>
    <xf numFmtId="0" fontId="6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0" fillId="0" borderId="0" xfId="0" applyProtection="1">
      <protection hidden="1"/>
    </xf>
    <xf numFmtId="0" fontId="2" fillId="0" borderId="13" xfId="0" applyFont="1" applyBorder="1" applyAlignment="1" applyProtection="1">
      <alignment horizontal="left"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0" fillId="0" borderId="25" xfId="0" applyBorder="1" applyProtection="1">
      <protection hidden="1"/>
    </xf>
    <xf numFmtId="164" fontId="0" fillId="0" borderId="25" xfId="0" applyNumberFormat="1" applyBorder="1" applyAlignment="1" applyProtection="1">
      <alignment horizontal="center"/>
      <protection hidden="1"/>
    </xf>
    <xf numFmtId="0" fontId="0" fillId="0" borderId="25" xfId="0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164" fontId="0" fillId="0" borderId="14" xfId="0" applyNumberFormat="1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1" fillId="0" borderId="14" xfId="0" applyFont="1" applyBorder="1" applyProtection="1">
      <protection hidden="1"/>
    </xf>
    <xf numFmtId="164" fontId="1" fillId="0" borderId="14" xfId="0" applyNumberFormat="1" applyFont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0" fontId="3" fillId="0" borderId="1" xfId="0" applyFont="1" applyBorder="1" applyProtection="1">
      <protection hidden="1"/>
    </xf>
    <xf numFmtId="0" fontId="0" fillId="0" borderId="2" xfId="0" applyFill="1" applyBorder="1" applyAlignment="1" applyProtection="1">
      <protection hidden="1"/>
    </xf>
    <xf numFmtId="21" fontId="0" fillId="0" borderId="2" xfId="0" applyNumberFormat="1" applyFill="1" applyBorder="1" applyAlignment="1" applyProtection="1">
      <alignment horizontal="center"/>
      <protection hidden="1"/>
    </xf>
    <xf numFmtId="0" fontId="0" fillId="0" borderId="3" xfId="0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Fill="1" applyBorder="1" applyAlignment="1" applyProtection="1">
      <alignment horizontal="center"/>
      <protection hidden="1"/>
    </xf>
    <xf numFmtId="0" fontId="0" fillId="0" borderId="5" xfId="0" applyBorder="1" applyProtection="1">
      <protection hidden="1"/>
    </xf>
    <xf numFmtId="0" fontId="1" fillId="0" borderId="4" xfId="0" applyFont="1" applyBorder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5" xfId="0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8" xfId="0" applyBorder="1" applyAlignment="1" applyProtection="1">
      <alignment horizontal="center"/>
      <protection hidden="1"/>
    </xf>
    <xf numFmtId="0" fontId="2" fillId="0" borderId="0" xfId="0" applyFont="1" applyBorder="1" applyProtection="1">
      <protection hidden="1"/>
    </xf>
    <xf numFmtId="0" fontId="0" fillId="4" borderId="20" xfId="0" applyFill="1" applyBorder="1" applyProtection="1">
      <protection hidden="1"/>
    </xf>
    <xf numFmtId="0" fontId="0" fillId="4" borderId="21" xfId="0" applyFill="1" applyBorder="1" applyProtection="1">
      <protection hidden="1"/>
    </xf>
    <xf numFmtId="0" fontId="0" fillId="4" borderId="22" xfId="0" applyFill="1" applyBorder="1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0" fillId="0" borderId="0" xfId="0" applyAlignment="1" applyProtection="1">
      <alignment vertical="center"/>
      <protection hidden="1"/>
    </xf>
    <xf numFmtId="0" fontId="0" fillId="4" borderId="23" xfId="0" applyFill="1" applyBorder="1" applyAlignment="1" applyProtection="1">
      <alignment vertical="center"/>
      <protection hidden="1"/>
    </xf>
    <xf numFmtId="0" fontId="0" fillId="4" borderId="0" xfId="0" applyFill="1" applyBorder="1" applyAlignment="1" applyProtection="1">
      <alignment vertical="center"/>
      <protection hidden="1"/>
    </xf>
    <xf numFmtId="164" fontId="0" fillId="4" borderId="17" xfId="0" quotePrefix="1" applyNumberFormat="1" applyFill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164" fontId="0" fillId="0" borderId="0" xfId="0" quotePrefix="1" applyNumberFormat="1" applyFill="1" applyBorder="1" applyAlignment="1" applyProtection="1">
      <alignment horizontal="left" vertical="center"/>
      <protection hidden="1"/>
    </xf>
    <xf numFmtId="0" fontId="0" fillId="4" borderId="23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4" borderId="17" xfId="0" applyFill="1" applyBorder="1" applyAlignment="1" applyProtection="1">
      <alignment horizontal="right"/>
      <protection hidden="1"/>
    </xf>
    <xf numFmtId="0" fontId="4" fillId="0" borderId="16" xfId="0" applyFont="1" applyBorder="1" applyProtection="1">
      <protection hidden="1"/>
    </xf>
    <xf numFmtId="164" fontId="0" fillId="4" borderId="17" xfId="0" quotePrefix="1" applyNumberFormat="1" applyFill="1" applyBorder="1" applyAlignment="1" applyProtection="1">
      <alignment horizontal="right"/>
      <protection hidden="1"/>
    </xf>
    <xf numFmtId="164" fontId="0" fillId="0" borderId="0" xfId="0" quotePrefix="1" applyNumberFormat="1" applyFill="1" applyBorder="1" applyAlignment="1" applyProtection="1">
      <alignment horizontal="left"/>
      <protection hidden="1"/>
    </xf>
    <xf numFmtId="0" fontId="4" fillId="0" borderId="0" xfId="0" applyFont="1" applyProtection="1">
      <protection hidden="1"/>
    </xf>
    <xf numFmtId="165" fontId="0" fillId="0" borderId="0" xfId="0" quotePrefix="1" applyNumberFormat="1" applyBorder="1" applyAlignment="1" applyProtection="1">
      <alignment horizontal="left"/>
      <protection hidden="1"/>
    </xf>
    <xf numFmtId="165" fontId="5" fillId="0" borderId="0" xfId="0" quotePrefix="1" applyNumberFormat="1" applyFont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center"/>
      <protection hidden="1"/>
    </xf>
    <xf numFmtId="9" fontId="0" fillId="4" borderId="0" xfId="4" applyFont="1" applyFill="1" applyBorder="1" applyProtection="1">
      <protection hidden="1"/>
    </xf>
    <xf numFmtId="43" fontId="0" fillId="4" borderId="17" xfId="0" applyNumberFormat="1" applyFill="1" applyBorder="1" applyAlignment="1" applyProtection="1">
      <alignment horizontal="right"/>
      <protection hidden="1"/>
    </xf>
    <xf numFmtId="176" fontId="0" fillId="0" borderId="0" xfId="0" quotePrefix="1" applyNumberFormat="1" applyFill="1" applyBorder="1" applyAlignment="1" applyProtection="1">
      <alignment horizontal="left"/>
      <protection hidden="1"/>
    </xf>
    <xf numFmtId="165" fontId="0" fillId="0" borderId="0" xfId="0" quotePrefix="1" applyNumberFormat="1" applyBorder="1" applyAlignment="1" applyProtection="1">
      <alignment horizontal="right"/>
      <protection hidden="1"/>
    </xf>
    <xf numFmtId="164" fontId="2" fillId="4" borderId="17" xfId="0" quotePrefix="1" applyNumberFormat="1" applyFont="1" applyFill="1" applyBorder="1" applyProtection="1">
      <protection hidden="1"/>
    </xf>
    <xf numFmtId="165" fontId="0" fillId="0" borderId="0" xfId="0" applyNumberFormat="1" applyBorder="1" applyAlignment="1" applyProtection="1">
      <alignment horizontal="right"/>
      <protection hidden="1"/>
    </xf>
    <xf numFmtId="164" fontId="5" fillId="0" borderId="0" xfId="0" quotePrefix="1" applyNumberFormat="1" applyFont="1" applyFill="1" applyBorder="1" applyAlignment="1" applyProtection="1">
      <alignment horizontal="left"/>
      <protection hidden="1"/>
    </xf>
    <xf numFmtId="0" fontId="0" fillId="4" borderId="24" xfId="0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0" fillId="4" borderId="19" xfId="0" applyFill="1" applyBorder="1" applyAlignment="1" applyProtection="1">
      <alignment horizontal="right"/>
      <protection hidden="1"/>
    </xf>
    <xf numFmtId="165" fontId="2" fillId="0" borderId="0" xfId="0" quotePrefix="1" applyNumberFormat="1" applyFont="1" applyBorder="1" applyAlignment="1" applyProtection="1">
      <alignment horizontal="right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9" fontId="2" fillId="0" borderId="13" xfId="0" quotePrefix="1" applyNumberFormat="1" applyFont="1" applyBorder="1" applyAlignment="1" applyProtection="1">
      <alignment horizontal="center"/>
    </xf>
    <xf numFmtId="0" fontId="2" fillId="0" borderId="0" xfId="0" quotePrefix="1" applyFont="1" applyBorder="1" applyAlignment="1">
      <alignment horizontal="center"/>
    </xf>
    <xf numFmtId="20" fontId="0" fillId="0" borderId="0" xfId="0" quotePrefix="1" applyNumberFormat="1" applyBorder="1" applyAlignment="1">
      <alignment horizontal="center"/>
    </xf>
    <xf numFmtId="0" fontId="2" fillId="0" borderId="0" xfId="0" applyFont="1" applyBorder="1" applyAlignment="1"/>
    <xf numFmtId="14" fontId="1" fillId="0" borderId="9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9" fontId="2" fillId="0" borderId="9" xfId="0" quotePrefix="1" applyNumberFormat="1" applyFont="1" applyBorder="1"/>
    <xf numFmtId="9" fontId="2" fillId="4" borderId="9" xfId="0" quotePrefix="1" applyNumberFormat="1" applyFont="1" applyFill="1" applyBorder="1"/>
    <xf numFmtId="170" fontId="2" fillId="4" borderId="10" xfId="0" quotePrefix="1" applyNumberFormat="1" applyFont="1" applyFill="1" applyBorder="1" applyAlignment="1">
      <alignment horizontal="left"/>
    </xf>
    <xf numFmtId="0" fontId="0" fillId="4" borderId="10" xfId="0" applyFill="1" applyBorder="1"/>
    <xf numFmtId="0" fontId="0" fillId="4" borderId="11" xfId="0" applyFill="1" applyBorder="1"/>
    <xf numFmtId="0" fontId="2" fillId="0" borderId="14" xfId="0" applyFont="1" applyBorder="1" applyAlignment="1">
      <alignment horizontal="center" vertical="center" wrapText="1"/>
    </xf>
    <xf numFmtId="0" fontId="1" fillId="0" borderId="0" xfId="0" applyFont="1" applyProtection="1"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Alignment="1" applyProtection="1">
      <alignment vertical="center"/>
      <protection hidden="1"/>
    </xf>
    <xf numFmtId="0" fontId="2" fillId="0" borderId="15" xfId="0" applyFont="1" applyBorder="1" applyProtection="1">
      <protection hidden="1"/>
    </xf>
    <xf numFmtId="0" fontId="1" fillId="0" borderId="25" xfId="0" applyFont="1" applyBorder="1" applyAlignment="1" applyProtection="1">
      <alignment horizontal="right"/>
      <protection locked="0" hidden="1"/>
    </xf>
    <xf numFmtId="0" fontId="1" fillId="0" borderId="14" xfId="0" applyFont="1" applyBorder="1" applyAlignment="1" applyProtection="1">
      <alignment horizontal="right"/>
      <protection locked="0" hidden="1"/>
    </xf>
    <xf numFmtId="0" fontId="1" fillId="0" borderId="0" xfId="0" applyFont="1" applyBorder="1" applyProtection="1">
      <protection hidden="1"/>
    </xf>
    <xf numFmtId="165" fontId="1" fillId="0" borderId="0" xfId="0" quotePrefix="1" applyNumberFormat="1" applyFont="1" applyBorder="1" applyAlignment="1" applyProtection="1">
      <alignment horizontal="right"/>
      <protection hidden="1"/>
    </xf>
    <xf numFmtId="165" fontId="1" fillId="0" borderId="0" xfId="0" applyNumberFormat="1" applyFont="1" applyBorder="1" applyAlignment="1" applyProtection="1">
      <alignment horizontal="right"/>
      <protection hidden="1"/>
    </xf>
    <xf numFmtId="0" fontId="2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/>
    </xf>
    <xf numFmtId="0" fontId="20" fillId="0" borderId="0" xfId="0" quotePrefix="1" applyFont="1" applyBorder="1" applyAlignment="1">
      <alignment horizontal="center" vertical="top"/>
    </xf>
    <xf numFmtId="0" fontId="5" fillId="0" borderId="0" xfId="3" applyFill="1" applyBorder="1" applyAlignment="1"/>
    <xf numFmtId="0" fontId="13" fillId="0" borderId="0" xfId="3" quotePrefix="1" applyFont="1" applyFill="1" applyBorder="1" applyAlignment="1"/>
    <xf numFmtId="0" fontId="13" fillId="0" borderId="0" xfId="3" applyFont="1" applyFill="1" applyBorder="1" applyAlignment="1"/>
  </cellXfs>
  <cellStyles count="8">
    <cellStyle name="Heading" xfId="1"/>
    <cellStyle name="Heading 2" xfId="2"/>
    <cellStyle name="Normale" xfId="0" builtinId="0"/>
    <cellStyle name="Normale 2" xfId="3"/>
    <cellStyle name="Percentuale" xfId="4" builtinId="5"/>
    <cellStyle name="Percentuale 2" xfId="5"/>
    <cellStyle name="Valuta" xfId="6" builtinId="4"/>
    <cellStyle name="Valuta 2" xfId="7"/>
  </cellStyles>
  <dxfs count="6">
    <dxf>
      <font>
        <b/>
        <i val="0"/>
        <condense val="0"/>
        <extend val="0"/>
        <color indexed="12"/>
      </font>
      <fill>
        <patternFill>
          <bgColor indexed="26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2"/>
      </font>
      <fill>
        <patternFill>
          <bgColor indexed="26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2"/>
      </font>
      <fill>
        <patternFill>
          <bgColor indexed="26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2"/>
      </font>
      <fill>
        <patternFill>
          <bgColor indexed="26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2"/>
      </font>
      <fill>
        <patternFill>
          <bgColor indexed="26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2"/>
      </font>
      <fill>
        <patternFill>
          <bgColor indexed="26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Lines="25" dropStyle="combo" dx="22" fmlaLink="$C$44" fmlaRange="$A$5:$A$11" sel="6" val="0"/>
</file>

<file path=xl/ctrlProps/ctrlProp10.xml><?xml version="1.0" encoding="utf-8"?>
<formControlPr xmlns="http://schemas.microsoft.com/office/spreadsheetml/2009/9/main" objectType="CheckBox" checked="Checked" fmlaLink="$G$29" lockText="1"/>
</file>

<file path=xl/ctrlProps/ctrlProp11.xml><?xml version="1.0" encoding="utf-8"?>
<formControlPr xmlns="http://schemas.microsoft.com/office/spreadsheetml/2009/9/main" objectType="CheckBox" checked="Checked" fmlaLink="$G$30" lockText="1"/>
</file>

<file path=xl/ctrlProps/ctrlProp12.xml><?xml version="1.0" encoding="utf-8"?>
<formControlPr xmlns="http://schemas.microsoft.com/office/spreadsheetml/2009/9/main" objectType="Spin" dx="15" fmlaLink="$G$32" max="10" page="10" val="4"/>
</file>

<file path=xl/ctrlProps/ctrlProp13.xml><?xml version="1.0" encoding="utf-8"?>
<formControlPr xmlns="http://schemas.microsoft.com/office/spreadsheetml/2009/9/main" objectType="Radio" firstButton="1" fmlaLink="$G$31" lockText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Radio" lockText="1"/>
</file>

<file path=xl/ctrlProps/ctrlProp16.xml><?xml version="1.0" encoding="utf-8"?>
<formControlPr xmlns="http://schemas.microsoft.com/office/spreadsheetml/2009/9/main" objectType="Radio" checked="Checked" lockText="1"/>
</file>

<file path=xl/ctrlProps/ctrlProp2.xml><?xml version="1.0" encoding="utf-8"?>
<formControlPr xmlns="http://schemas.microsoft.com/office/spreadsheetml/2009/9/main" objectType="CheckBox" checked="Checked" fmlaLink="$C$45" lockText="1"/>
</file>

<file path=xl/ctrlProps/ctrlProp3.xml><?xml version="1.0" encoding="utf-8"?>
<formControlPr xmlns="http://schemas.microsoft.com/office/spreadsheetml/2009/9/main" objectType="CheckBox" checked="Checked" fmlaLink="$C$46" lockText="1"/>
</file>

<file path=xl/ctrlProps/ctrlProp4.xml><?xml version="1.0" encoding="utf-8"?>
<formControlPr xmlns="http://schemas.microsoft.com/office/spreadsheetml/2009/9/main" objectType="Spin" dx="15" fmlaLink="$C$48" max="10" page="10" val="5"/>
</file>

<file path=xl/ctrlProps/ctrlProp5.xml><?xml version="1.0" encoding="utf-8"?>
<formControlPr xmlns="http://schemas.microsoft.com/office/spreadsheetml/2009/9/main" objectType="Radio" firstButton="1" fmlaLink="$C$47" lockText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checked="Checked" lockText="1"/>
</file>

<file path=xl/ctrlProps/ctrlProp8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Drop" dropLines="25" dropStyle="combo" dx="22" fmlaLink="$G$28" fmlaRange="$A$5:$A$1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24</xdr:row>
          <xdr:rowOff>0</xdr:rowOff>
        </xdr:from>
        <xdr:to>
          <xdr:col>3</xdr:col>
          <xdr:colOff>0</xdr:colOff>
          <xdr:row>25</xdr:row>
          <xdr:rowOff>0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26</xdr:row>
          <xdr:rowOff>19050</xdr:rowOff>
        </xdr:from>
        <xdr:to>
          <xdr:col>3</xdr:col>
          <xdr:colOff>0</xdr:colOff>
          <xdr:row>27</xdr:row>
          <xdr:rowOff>0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00" mc:Ignorable="a14" a14:legacySpreadsheetColorIndex="5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Navigatore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28</xdr:row>
          <xdr:rowOff>0</xdr:rowOff>
        </xdr:from>
        <xdr:to>
          <xdr:col>3</xdr:col>
          <xdr:colOff>0</xdr:colOff>
          <xdr:row>29</xdr:row>
          <xdr:rowOff>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00" mc:Ignorable="a14" a14:legacySpreadsheetColorIndex="5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Assetto sportivo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457200</xdr:colOff>
          <xdr:row>37</xdr:row>
          <xdr:rowOff>0</xdr:rowOff>
        </xdr:to>
        <xdr:sp macro="" textlink="">
          <xdr:nvSpPr>
            <xdr:cNvPr id="18436" name="Spinner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31</xdr:row>
          <xdr:rowOff>0</xdr:rowOff>
        </xdr:from>
        <xdr:to>
          <xdr:col>2</xdr:col>
          <xdr:colOff>790575</xdr:colOff>
          <xdr:row>31</xdr:row>
          <xdr:rowOff>152400</xdr:rowOff>
        </xdr:to>
        <xdr:sp macro="" textlink="">
          <xdr:nvSpPr>
            <xdr:cNvPr id="18437" name="Option Button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00" mc:Ignorable="a14" a14:legacySpreadsheetColorIndex="5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normale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962025</xdr:colOff>
          <xdr:row>30</xdr:row>
          <xdr:rowOff>95250</xdr:rowOff>
        </xdr:from>
        <xdr:to>
          <xdr:col>3</xdr:col>
          <xdr:colOff>0</xdr:colOff>
          <xdr:row>34</xdr:row>
          <xdr:rowOff>76200</xdr:rowOff>
        </xdr:to>
        <xdr:sp macro="" textlink="">
          <xdr:nvSpPr>
            <xdr:cNvPr id="18438" name="Group Box 6" hidden="1">
              <a:extLst>
                <a:ext uri="{63B3BB69-23CF-44E3-9099-C40C66FF867C}">
                  <a14:compatExt spid="_x0000_s184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Vernice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2</xdr:col>
          <xdr:colOff>790575</xdr:colOff>
          <xdr:row>32</xdr:row>
          <xdr:rowOff>152400</xdr:rowOff>
        </xdr:to>
        <xdr:sp macro="" textlink="">
          <xdr:nvSpPr>
            <xdr:cNvPr id="18439" name="Option Button 7" hidden="1">
              <a:extLst>
                <a:ext uri="{63B3BB69-23CF-44E3-9099-C40C66FF867C}">
                  <a14:compatExt spid="_x0000_s184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00" mc:Ignorable="a14" a14:legacySpreadsheetColorIndex="5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metallizzata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33</xdr:row>
          <xdr:rowOff>0</xdr:rowOff>
        </xdr:from>
        <xdr:to>
          <xdr:col>2</xdr:col>
          <xdr:colOff>790575</xdr:colOff>
          <xdr:row>33</xdr:row>
          <xdr:rowOff>152400</xdr:rowOff>
        </xdr:to>
        <xdr:sp macro="" textlink="">
          <xdr:nvSpPr>
            <xdr:cNvPr id="18440" name="Option Button 8" hidden="1">
              <a:extLst>
                <a:ext uri="{63B3BB69-23CF-44E3-9099-C40C66FF867C}">
                  <a14:compatExt spid="_x0000_s184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00" mc:Ignorable="a14" a14:legacySpreadsheetColorIndex="5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perlata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1095375</xdr:colOff>
          <xdr:row>25</xdr:row>
          <xdr:rowOff>0</xdr:rowOff>
        </xdr:from>
        <xdr:to>
          <xdr:col>3</xdr:col>
          <xdr:colOff>0</xdr:colOff>
          <xdr:row>26</xdr:row>
          <xdr:rowOff>0</xdr:rowOff>
        </xdr:to>
        <xdr:sp macro="" textlink="">
          <xdr:nvSpPr>
            <xdr:cNvPr id="60417" name="Drop Down 1" hidden="1">
              <a:extLst>
                <a:ext uri="{63B3BB69-23CF-44E3-9099-C40C66FF867C}">
                  <a14:compatExt spid="_x0000_s60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</xdr:row>
          <xdr:rowOff>9525</xdr:rowOff>
        </xdr:from>
        <xdr:to>
          <xdr:col>3</xdr:col>
          <xdr:colOff>0</xdr:colOff>
          <xdr:row>27</xdr:row>
          <xdr:rowOff>161925</xdr:rowOff>
        </xdr:to>
        <xdr:sp macro="" textlink="">
          <xdr:nvSpPr>
            <xdr:cNvPr id="60418" name="Check Box 2" hidden="1">
              <a:extLst>
                <a:ext uri="{63B3BB69-23CF-44E3-9099-C40C66FF867C}">
                  <a14:compatExt spid="_x0000_s60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gradFill rotWithShape="0">
                    <a:gsLst>
                      <a:gs pos="0">
                        <a:srgbClr val="99CC00" mc:Ignorable="a14" a14:legacySpreadsheetColorIndex="50"/>
                      </a:gs>
                      <a:gs pos="100000">
                        <a:srgbClr val="475E00" mc:Ignorable="a14" a14:legacySpreadsheetColorIndex="50">
                          <a:gamma/>
                          <a:shade val="46275"/>
                          <a:invGamma/>
                        </a:srgbClr>
                      </a:gs>
                    </a:gsLst>
                    <a:path path="rect">
                      <a:fillToRect l="50000" t="50000" r="50000" b="50000"/>
                    </a:path>
                  </a:gra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Navigatore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29</xdr:row>
          <xdr:rowOff>0</xdr:rowOff>
        </xdr:from>
        <xdr:to>
          <xdr:col>3</xdr:col>
          <xdr:colOff>0</xdr:colOff>
          <xdr:row>30</xdr:row>
          <xdr:rowOff>0</xdr:rowOff>
        </xdr:to>
        <xdr:sp macro="" textlink="">
          <xdr:nvSpPr>
            <xdr:cNvPr id="60419" name="Check Box 3" hidden="1">
              <a:extLst>
                <a:ext uri="{63B3BB69-23CF-44E3-9099-C40C66FF867C}">
                  <a14:compatExt spid="_x0000_s60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gradFill rotWithShape="0">
                    <a:gsLst>
                      <a:gs pos="0">
                        <a:srgbClr val="99CC00" mc:Ignorable="a14" a14:legacySpreadsheetColorIndex="50"/>
                      </a:gs>
                      <a:gs pos="100000">
                        <a:srgbClr val="475E00" mc:Ignorable="a14" a14:legacySpreadsheetColorIndex="50">
                          <a:gamma/>
                          <a:shade val="46275"/>
                          <a:invGamma/>
                        </a:srgbClr>
                      </a:gs>
                    </a:gsLst>
                    <a:path path="rect">
                      <a:fillToRect l="50000" t="50000" r="50000" b="50000"/>
                    </a:path>
                  </a:gra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Assetto sportivo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37</xdr:row>
          <xdr:rowOff>0</xdr:rowOff>
        </xdr:from>
        <xdr:to>
          <xdr:col>2</xdr:col>
          <xdr:colOff>438150</xdr:colOff>
          <xdr:row>39</xdr:row>
          <xdr:rowOff>0</xdr:rowOff>
        </xdr:to>
        <xdr:sp macro="" textlink="">
          <xdr:nvSpPr>
            <xdr:cNvPr id="60420" name="Spinner 4" hidden="1">
              <a:extLst>
                <a:ext uri="{63B3BB69-23CF-44E3-9099-C40C66FF867C}">
                  <a14:compatExt spid="_x0000_s60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2</xdr:col>
          <xdr:colOff>819150</xdr:colOff>
          <xdr:row>32</xdr:row>
          <xdr:rowOff>152400</xdr:rowOff>
        </xdr:to>
        <xdr:sp macro="" textlink="">
          <xdr:nvSpPr>
            <xdr:cNvPr id="60421" name="Option Button 5" hidden="1">
              <a:extLst>
                <a:ext uri="{63B3BB69-23CF-44E3-9099-C40C66FF867C}">
                  <a14:compatExt spid="_x0000_s60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gradFill rotWithShape="0">
                    <a:gsLst>
                      <a:gs pos="0">
                        <a:srgbClr val="99CC00" mc:Ignorable="a14" a14:legacySpreadsheetColorIndex="50"/>
                      </a:gs>
                      <a:gs pos="100000">
                        <a:srgbClr val="475E00" mc:Ignorable="a14" a14:legacySpreadsheetColorIndex="50">
                          <a:gamma/>
                          <a:shade val="46275"/>
                          <a:invGamma/>
                        </a:srgbClr>
                      </a:gs>
                    </a:gsLst>
                    <a:path path="rect">
                      <a:fillToRect l="50000" t="50000" r="50000" b="50000"/>
                    </a:path>
                  </a:gra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normale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1038225</xdr:colOff>
          <xdr:row>31</xdr:row>
          <xdr:rowOff>0</xdr:rowOff>
        </xdr:from>
        <xdr:to>
          <xdr:col>3</xdr:col>
          <xdr:colOff>0</xdr:colOff>
          <xdr:row>35</xdr:row>
          <xdr:rowOff>104775</xdr:rowOff>
        </xdr:to>
        <xdr:sp macro="" textlink="">
          <xdr:nvSpPr>
            <xdr:cNvPr id="60422" name="Group Box 6" hidden="1">
              <a:extLst>
                <a:ext uri="{63B3BB69-23CF-44E3-9099-C40C66FF867C}">
                  <a14:compatExt spid="_x0000_s604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Vernice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33</xdr:row>
          <xdr:rowOff>9525</xdr:rowOff>
        </xdr:from>
        <xdr:to>
          <xdr:col>2</xdr:col>
          <xdr:colOff>819150</xdr:colOff>
          <xdr:row>34</xdr:row>
          <xdr:rowOff>0</xdr:rowOff>
        </xdr:to>
        <xdr:sp macro="" textlink="">
          <xdr:nvSpPr>
            <xdr:cNvPr id="60423" name="Option Button 7" hidden="1">
              <a:extLst>
                <a:ext uri="{63B3BB69-23CF-44E3-9099-C40C66FF867C}">
                  <a14:compatExt spid="_x0000_s604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gradFill rotWithShape="0">
                    <a:gsLst>
                      <a:gs pos="0">
                        <a:srgbClr val="99CC00" mc:Ignorable="a14" a14:legacySpreadsheetColorIndex="50"/>
                      </a:gs>
                      <a:gs pos="100000">
                        <a:srgbClr val="475E00" mc:Ignorable="a14" a14:legacySpreadsheetColorIndex="50">
                          <a:gamma/>
                          <a:shade val="46275"/>
                          <a:invGamma/>
                        </a:srgbClr>
                      </a:gs>
                    </a:gsLst>
                    <a:path path="rect">
                      <a:fillToRect l="50000" t="50000" r="50000" b="50000"/>
                    </a:path>
                  </a:gra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metallizzata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34</xdr:row>
          <xdr:rowOff>9525</xdr:rowOff>
        </xdr:from>
        <xdr:to>
          <xdr:col>2</xdr:col>
          <xdr:colOff>819150</xdr:colOff>
          <xdr:row>35</xdr:row>
          <xdr:rowOff>0</xdr:rowOff>
        </xdr:to>
        <xdr:sp macro="" textlink="">
          <xdr:nvSpPr>
            <xdr:cNvPr id="60424" name="Option Button 8" hidden="1">
              <a:extLst>
                <a:ext uri="{63B3BB69-23CF-44E3-9099-C40C66FF867C}">
                  <a14:compatExt spid="_x0000_s604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gradFill rotWithShape="0">
                    <a:gsLst>
                      <a:gs pos="0">
                        <a:srgbClr val="99CC00" mc:Ignorable="a14" a14:legacySpreadsheetColorIndex="50"/>
                      </a:gs>
                      <a:gs pos="100000">
                        <a:srgbClr val="475E00" mc:Ignorable="a14" a14:legacySpreadsheetColorIndex="50">
                          <a:gamma/>
                          <a:shade val="46275"/>
                          <a:invGamma/>
                        </a:srgbClr>
                      </a:gs>
                    </a:gsLst>
                    <a:path path="rect">
                      <a:fillToRect l="50000" t="50000" r="50000" b="50000"/>
                    </a:path>
                  </a:gra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it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perlata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99CC00"/>
            </a:gs>
            <a:gs pos="100000">
              <a:srgbClr val="99CC00">
                <a:gamma/>
                <a:shade val="46275"/>
                <a:invGamma/>
              </a:srgbClr>
            </a:gs>
          </a:gsLst>
          <a:path path="rect">
            <a:fillToRect l="50000" t="50000" r="50000" b="50000"/>
          </a:path>
        </a:gra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99CC00"/>
            </a:gs>
            <a:gs pos="100000">
              <a:srgbClr val="99CC00">
                <a:gamma/>
                <a:shade val="46275"/>
                <a:invGamma/>
              </a:srgbClr>
            </a:gs>
          </a:gsLst>
          <a:path path="rect">
            <a:fillToRect l="50000" t="50000" r="50000" b="50000"/>
          </a:path>
        </a:gra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L37"/>
  <sheetViews>
    <sheetView showZeros="0" workbookViewId="0">
      <selection activeCell="A2" sqref="A2"/>
    </sheetView>
  </sheetViews>
  <sheetFormatPr defaultRowHeight="12.75" x14ac:dyDescent="0.2"/>
  <cols>
    <col min="1" max="1" width="15.5703125" customWidth="1"/>
    <col min="2" max="4" width="11.42578125" customWidth="1"/>
    <col min="5" max="5" width="14" customWidth="1"/>
    <col min="7" max="7" width="4.28515625" customWidth="1"/>
    <col min="8" max="8" width="12" bestFit="1" customWidth="1"/>
  </cols>
  <sheetData>
    <row r="1" spans="1:5" s="100" customFormat="1" ht="18.75" x14ac:dyDescent="0.3">
      <c r="A1" s="100" t="s">
        <v>158</v>
      </c>
    </row>
    <row r="3" spans="1:5" x14ac:dyDescent="0.2">
      <c r="A3" s="2" t="s">
        <v>36</v>
      </c>
    </row>
    <row r="4" spans="1:5" s="1" customFormat="1" x14ac:dyDescent="0.2">
      <c r="A4" s="4" t="s">
        <v>0</v>
      </c>
      <c r="B4" s="5" t="s">
        <v>1</v>
      </c>
      <c r="C4" s="5" t="s">
        <v>2</v>
      </c>
      <c r="D4" s="6" t="s">
        <v>4</v>
      </c>
      <c r="E4" s="7" t="s">
        <v>3</v>
      </c>
    </row>
    <row r="5" spans="1:5" x14ac:dyDescent="0.2">
      <c r="A5" s="8" t="s">
        <v>5</v>
      </c>
      <c r="B5" s="9">
        <v>40</v>
      </c>
      <c r="C5" s="9">
        <v>20</v>
      </c>
      <c r="D5" s="9"/>
      <c r="E5" s="10"/>
    </row>
    <row r="6" spans="1:5" x14ac:dyDescent="0.2">
      <c r="A6" s="8" t="s">
        <v>6</v>
      </c>
      <c r="B6" s="9">
        <v>250</v>
      </c>
      <c r="C6" s="9">
        <v>3</v>
      </c>
      <c r="D6" s="9"/>
      <c r="E6" s="10"/>
    </row>
    <row r="7" spans="1:5" x14ac:dyDescent="0.2">
      <c r="A7" s="8" t="s">
        <v>7</v>
      </c>
      <c r="B7" s="9">
        <v>120</v>
      </c>
      <c r="C7" s="9">
        <v>5</v>
      </c>
      <c r="D7" s="9"/>
      <c r="E7" s="10"/>
    </row>
    <row r="8" spans="1:5" x14ac:dyDescent="0.2">
      <c r="A8" s="8" t="s">
        <v>8</v>
      </c>
      <c r="B8" s="9">
        <v>60</v>
      </c>
      <c r="C8" s="9">
        <v>4</v>
      </c>
      <c r="D8" s="9"/>
      <c r="E8" s="10"/>
    </row>
    <row r="9" spans="1:5" x14ac:dyDescent="0.2">
      <c r="A9" s="8" t="s">
        <v>9</v>
      </c>
      <c r="B9" s="9">
        <v>85</v>
      </c>
      <c r="C9" s="9">
        <v>15</v>
      </c>
      <c r="D9" s="9"/>
      <c r="E9" s="10"/>
    </row>
    <row r="10" spans="1:5" x14ac:dyDescent="0.2">
      <c r="A10" s="8" t="s">
        <v>10</v>
      </c>
      <c r="B10" s="9">
        <v>25</v>
      </c>
      <c r="C10" s="9">
        <v>7</v>
      </c>
      <c r="D10" s="9"/>
      <c r="E10" s="10"/>
    </row>
    <row r="11" spans="1:5" x14ac:dyDescent="0.2">
      <c r="A11" s="8" t="s">
        <v>11</v>
      </c>
      <c r="B11" s="9">
        <v>45</v>
      </c>
      <c r="C11" s="9">
        <v>18</v>
      </c>
      <c r="D11" s="9"/>
      <c r="E11" s="10"/>
    </row>
    <row r="12" spans="1:5" x14ac:dyDescent="0.2">
      <c r="A12" s="8" t="s">
        <v>12</v>
      </c>
      <c r="B12" s="9">
        <v>12</v>
      </c>
      <c r="C12" s="9">
        <v>25</v>
      </c>
      <c r="D12" s="9"/>
      <c r="E12" s="10"/>
    </row>
    <row r="13" spans="1:5" x14ac:dyDescent="0.2">
      <c r="A13" s="8"/>
      <c r="B13" s="9"/>
      <c r="C13" s="9"/>
      <c r="D13" s="9"/>
      <c r="E13" s="10"/>
    </row>
    <row r="14" spans="1:5" s="1" customFormat="1" x14ac:dyDescent="0.2">
      <c r="A14" s="11" t="s">
        <v>13</v>
      </c>
      <c r="B14" s="12"/>
      <c r="C14" s="12"/>
      <c r="D14" s="12"/>
      <c r="E14" s="13"/>
    </row>
    <row r="18" spans="1:12" x14ac:dyDescent="0.2">
      <c r="A18" s="138" t="s">
        <v>14</v>
      </c>
      <c r="B18" s="139"/>
      <c r="C18" s="139"/>
      <c r="D18" s="78"/>
      <c r="G18" s="138" t="s">
        <v>15</v>
      </c>
      <c r="H18" s="139"/>
      <c r="I18" s="139"/>
      <c r="J18" s="139"/>
      <c r="K18" s="139"/>
      <c r="L18" s="78"/>
    </row>
    <row r="19" spans="1:12" x14ac:dyDescent="0.2">
      <c r="A19" s="140" t="s">
        <v>16</v>
      </c>
      <c r="B19" s="21"/>
      <c r="C19" s="21"/>
      <c r="D19" s="79"/>
      <c r="G19" s="8" t="s">
        <v>20</v>
      </c>
      <c r="H19" s="21"/>
      <c r="I19" s="21"/>
      <c r="J19" s="21"/>
      <c r="K19" s="21"/>
      <c r="L19" s="79"/>
    </row>
    <row r="20" spans="1:12" x14ac:dyDescent="0.2">
      <c r="A20" s="140" t="s">
        <v>17</v>
      </c>
      <c r="B20" s="21"/>
      <c r="C20" s="21"/>
      <c r="D20" s="79"/>
      <c r="G20" s="8" t="s">
        <v>21</v>
      </c>
      <c r="H20" s="21"/>
      <c r="I20" s="21"/>
      <c r="J20" s="21"/>
      <c r="K20" s="21"/>
      <c r="L20" s="79"/>
    </row>
    <row r="21" spans="1:12" x14ac:dyDescent="0.2">
      <c r="A21" s="140" t="s">
        <v>18</v>
      </c>
      <c r="B21" s="21"/>
      <c r="C21" s="21"/>
      <c r="D21" s="79"/>
      <c r="G21" s="8" t="s">
        <v>22</v>
      </c>
      <c r="H21" s="21"/>
      <c r="I21" s="21"/>
      <c r="J21" s="21"/>
      <c r="K21" s="21"/>
      <c r="L21" s="79"/>
    </row>
    <row r="22" spans="1:12" x14ac:dyDescent="0.2">
      <c r="A22" s="140" t="s">
        <v>19</v>
      </c>
      <c r="B22" s="21"/>
      <c r="C22" s="21"/>
      <c r="D22" s="79"/>
      <c r="G22" s="8" t="s">
        <v>23</v>
      </c>
      <c r="H22" s="21"/>
      <c r="I22" s="21"/>
      <c r="J22" s="21"/>
      <c r="K22" s="21"/>
      <c r="L22" s="79"/>
    </row>
    <row r="23" spans="1:12" x14ac:dyDescent="0.2">
      <c r="A23" s="141" t="s">
        <v>421</v>
      </c>
      <c r="B23" s="107"/>
      <c r="C23" s="107"/>
      <c r="D23" s="82"/>
      <c r="G23" s="8"/>
      <c r="H23" s="109" t="s">
        <v>4</v>
      </c>
      <c r="I23" s="16" t="s">
        <v>24</v>
      </c>
      <c r="J23" s="21"/>
      <c r="K23" s="21"/>
      <c r="L23" s="79"/>
    </row>
    <row r="24" spans="1:12" x14ac:dyDescent="0.2">
      <c r="G24" s="8"/>
      <c r="H24" s="21" t="s">
        <v>3</v>
      </c>
      <c r="I24" s="16" t="s">
        <v>25</v>
      </c>
      <c r="J24" s="21"/>
      <c r="K24" s="21"/>
      <c r="L24" s="79"/>
    </row>
    <row r="25" spans="1:12" x14ac:dyDescent="0.2">
      <c r="G25" s="8"/>
      <c r="H25" s="21" t="s">
        <v>13</v>
      </c>
      <c r="I25" s="18" t="s">
        <v>26</v>
      </c>
      <c r="J25" s="21"/>
      <c r="K25" s="21"/>
      <c r="L25" s="79"/>
    </row>
    <row r="26" spans="1:12" x14ac:dyDescent="0.2">
      <c r="A26" s="38"/>
      <c r="B26" s="21"/>
      <c r="C26" s="21"/>
      <c r="D26" s="21"/>
      <c r="E26" s="21"/>
      <c r="G26" s="80" t="s">
        <v>30</v>
      </c>
      <c r="H26" s="107"/>
      <c r="I26" s="107"/>
      <c r="J26" s="107"/>
      <c r="K26" s="107"/>
      <c r="L26" s="82"/>
    </row>
    <row r="27" spans="1:12" x14ac:dyDescent="0.2">
      <c r="A27" s="41"/>
      <c r="B27" s="19"/>
      <c r="C27" s="19"/>
      <c r="D27" s="420"/>
      <c r="E27" s="19"/>
    </row>
    <row r="28" spans="1:12" x14ac:dyDescent="0.2">
      <c r="A28" s="21"/>
      <c r="B28" s="14"/>
      <c r="C28" s="9"/>
      <c r="D28" s="15"/>
      <c r="E28" s="15"/>
      <c r="G28" s="138" t="s">
        <v>27</v>
      </c>
      <c r="H28" s="139"/>
      <c r="I28" s="139"/>
      <c r="J28" s="139"/>
      <c r="K28" s="139"/>
      <c r="L28" s="78"/>
    </row>
    <row r="29" spans="1:12" x14ac:dyDescent="0.2">
      <c r="A29" s="21"/>
      <c r="B29" s="14"/>
      <c r="C29" s="9"/>
      <c r="D29" s="14"/>
      <c r="E29" s="14"/>
      <c r="G29" s="8" t="s">
        <v>28</v>
      </c>
      <c r="H29" s="21"/>
      <c r="I29" s="21"/>
      <c r="J29" s="21"/>
      <c r="K29" s="21"/>
      <c r="L29" s="79"/>
    </row>
    <row r="30" spans="1:12" x14ac:dyDescent="0.2">
      <c r="A30" s="21"/>
      <c r="B30" s="14"/>
      <c r="C30" s="9"/>
      <c r="D30" s="14"/>
      <c r="E30" s="14"/>
      <c r="G30" s="80" t="s">
        <v>29</v>
      </c>
      <c r="H30" s="107"/>
      <c r="I30" s="107"/>
      <c r="J30" s="107"/>
      <c r="K30" s="107"/>
      <c r="L30" s="82"/>
    </row>
    <row r="31" spans="1:12" x14ac:dyDescent="0.2">
      <c r="A31" s="21"/>
      <c r="B31" s="14"/>
      <c r="C31" s="9"/>
      <c r="D31" s="14"/>
      <c r="E31" s="14"/>
    </row>
    <row r="32" spans="1:12" x14ac:dyDescent="0.2">
      <c r="A32" s="21"/>
      <c r="B32" s="14"/>
      <c r="C32" s="9"/>
      <c r="D32" s="14"/>
      <c r="E32" s="14"/>
    </row>
    <row r="33" spans="1:5" x14ac:dyDescent="0.2">
      <c r="A33" s="21"/>
      <c r="B33" s="14"/>
      <c r="C33" s="9"/>
      <c r="D33" s="14"/>
      <c r="E33" s="14"/>
    </row>
    <row r="34" spans="1:5" x14ac:dyDescent="0.2">
      <c r="A34" s="21"/>
      <c r="B34" s="14"/>
      <c r="C34" s="9"/>
      <c r="D34" s="14"/>
      <c r="E34" s="14"/>
    </row>
    <row r="35" spans="1:5" x14ac:dyDescent="0.2">
      <c r="A35" s="21"/>
      <c r="B35" s="14"/>
      <c r="C35" s="9"/>
      <c r="D35" s="14"/>
      <c r="E35" s="14"/>
    </row>
    <row r="36" spans="1:5" x14ac:dyDescent="0.2">
      <c r="A36" s="20"/>
      <c r="B36" s="20"/>
      <c r="C36" s="19"/>
      <c r="D36" s="19"/>
      <c r="E36" s="26"/>
    </row>
    <row r="37" spans="1:5" x14ac:dyDescent="0.2">
      <c r="A37" s="21"/>
      <c r="B37" s="21"/>
      <c r="C37" s="21"/>
      <c r="D37" s="21"/>
      <c r="E37" s="21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&amp;L&amp;"Arial,Grassetto"&amp;14&amp;A</oddHeader>
    <oddFooter>&amp;L&amp;F /&amp;A&amp;Cpag. &amp;P/&amp;N&amp;R&amp;D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pageSetUpPr fitToPage="1"/>
  </sheetPr>
  <dimension ref="A1:K20"/>
  <sheetViews>
    <sheetView workbookViewId="0">
      <selection activeCell="A2" sqref="A2"/>
    </sheetView>
  </sheetViews>
  <sheetFormatPr defaultRowHeight="12.75" x14ac:dyDescent="0.2"/>
  <cols>
    <col min="1" max="1" width="16.85546875" customWidth="1"/>
    <col min="2" max="2" width="17.28515625" customWidth="1"/>
    <col min="3" max="3" width="17.42578125" customWidth="1"/>
  </cols>
  <sheetData>
    <row r="1" spans="1:3" s="100" customFormat="1" ht="18.75" x14ac:dyDescent="0.3">
      <c r="A1" s="100" t="s">
        <v>164</v>
      </c>
    </row>
    <row r="3" spans="1:3" x14ac:dyDescent="0.2">
      <c r="A3" s="2" t="s">
        <v>137</v>
      </c>
    </row>
    <row r="4" spans="1:3" ht="13.5" thickBot="1" x14ac:dyDescent="0.25">
      <c r="A4" s="198" t="s">
        <v>136</v>
      </c>
      <c r="B4" s="199" t="s">
        <v>135</v>
      </c>
      <c r="C4" s="198" t="s">
        <v>1</v>
      </c>
    </row>
    <row r="5" spans="1:3" ht="13.5" thickTop="1" x14ac:dyDescent="0.2">
      <c r="A5" s="195">
        <v>5</v>
      </c>
      <c r="B5" s="196" t="s">
        <v>12</v>
      </c>
      <c r="C5" s="197">
        <v>12</v>
      </c>
    </row>
    <row r="6" spans="1:3" x14ac:dyDescent="0.2">
      <c r="A6" s="192">
        <v>12</v>
      </c>
      <c r="B6" s="193" t="s">
        <v>7</v>
      </c>
      <c r="C6" s="194">
        <v>120</v>
      </c>
    </row>
    <row r="7" spans="1:3" x14ac:dyDescent="0.2">
      <c r="A7" s="192">
        <v>164</v>
      </c>
      <c r="B7" s="193" t="s">
        <v>8</v>
      </c>
      <c r="C7" s="194">
        <v>60</v>
      </c>
    </row>
    <row r="8" spans="1:3" x14ac:dyDescent="0.2">
      <c r="A8" s="192">
        <v>260</v>
      </c>
      <c r="B8" s="193" t="s">
        <v>10</v>
      </c>
      <c r="C8" s="194">
        <v>25</v>
      </c>
    </row>
    <row r="9" spans="1:3" x14ac:dyDescent="0.2">
      <c r="A9" s="192">
        <v>305</v>
      </c>
      <c r="B9" s="193" t="s">
        <v>5</v>
      </c>
      <c r="C9" s="194">
        <v>40</v>
      </c>
    </row>
    <row r="10" spans="1:3" x14ac:dyDescent="0.2">
      <c r="A10" s="192">
        <v>333</v>
      </c>
      <c r="B10" s="193" t="s">
        <v>11</v>
      </c>
      <c r="C10" s="194">
        <v>45</v>
      </c>
    </row>
    <row r="11" spans="1:3" x14ac:dyDescent="0.2">
      <c r="A11" s="192">
        <v>422</v>
      </c>
      <c r="B11" s="193" t="s">
        <v>9</v>
      </c>
      <c r="C11" s="194">
        <v>85</v>
      </c>
    </row>
    <row r="12" spans="1:3" x14ac:dyDescent="0.2">
      <c r="A12" s="192">
        <v>427</v>
      </c>
      <c r="B12" s="193" t="s">
        <v>6</v>
      </c>
      <c r="C12" s="194">
        <v>250</v>
      </c>
    </row>
    <row r="17" spans="1:11" x14ac:dyDescent="0.2">
      <c r="A17" s="138" t="s">
        <v>14</v>
      </c>
      <c r="B17" s="148"/>
      <c r="C17" s="139"/>
      <c r="D17" s="139"/>
      <c r="E17" s="189"/>
      <c r="G17" s="138" t="s">
        <v>15</v>
      </c>
      <c r="H17" s="139"/>
      <c r="I17" s="139"/>
      <c r="J17" s="139"/>
      <c r="K17" s="78"/>
    </row>
    <row r="18" spans="1:11" x14ac:dyDescent="0.2">
      <c r="A18" s="80" t="s">
        <v>138</v>
      </c>
      <c r="B18" s="81"/>
      <c r="C18" s="107"/>
      <c r="D18" s="107"/>
      <c r="E18" s="191"/>
      <c r="G18" s="80" t="s">
        <v>139</v>
      </c>
      <c r="H18" s="107"/>
      <c r="I18" s="107"/>
      <c r="J18" s="107"/>
      <c r="K18" s="82"/>
    </row>
    <row r="19" spans="1:11" x14ac:dyDescent="0.2">
      <c r="B19" s="23"/>
      <c r="E19" s="86"/>
    </row>
    <row r="20" spans="1:11" x14ac:dyDescent="0.2">
      <c r="B20" s="23"/>
      <c r="E20" s="86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1">
    <pageSetUpPr fitToPage="1"/>
  </sheetPr>
  <dimension ref="A1:K20"/>
  <sheetViews>
    <sheetView workbookViewId="0">
      <selection activeCell="I10" sqref="I10:J10"/>
    </sheetView>
  </sheetViews>
  <sheetFormatPr defaultRowHeight="12.75" x14ac:dyDescent="0.2"/>
  <cols>
    <col min="1" max="1" width="16.85546875" customWidth="1"/>
    <col min="2" max="2" width="17.28515625" customWidth="1"/>
    <col min="3" max="3" width="17.42578125" customWidth="1"/>
  </cols>
  <sheetData>
    <row r="1" spans="1:3" s="100" customFormat="1" ht="18.75" x14ac:dyDescent="0.3">
      <c r="A1" s="100" t="s">
        <v>314</v>
      </c>
    </row>
    <row r="3" spans="1:3" x14ac:dyDescent="0.2">
      <c r="A3" s="2" t="s">
        <v>137</v>
      </c>
    </row>
    <row r="4" spans="1:3" ht="13.5" thickBot="1" x14ac:dyDescent="0.25">
      <c r="A4" s="199" t="s">
        <v>135</v>
      </c>
      <c r="B4" s="198" t="s">
        <v>1</v>
      </c>
      <c r="C4" s="198" t="s">
        <v>136</v>
      </c>
    </row>
    <row r="5" spans="1:3" ht="13.5" thickTop="1" x14ac:dyDescent="0.2">
      <c r="A5" s="196" t="s">
        <v>12</v>
      </c>
      <c r="B5" s="201">
        <v>12</v>
      </c>
      <c r="C5" s="195">
        <v>5</v>
      </c>
    </row>
    <row r="6" spans="1:3" x14ac:dyDescent="0.2">
      <c r="A6" s="193" t="s">
        <v>7</v>
      </c>
      <c r="B6" s="200">
        <v>120</v>
      </c>
      <c r="C6" s="192">
        <v>12</v>
      </c>
    </row>
    <row r="7" spans="1:3" x14ac:dyDescent="0.2">
      <c r="A7" s="193" t="s">
        <v>8</v>
      </c>
      <c r="B7" s="200">
        <v>60</v>
      </c>
      <c r="C7" s="192">
        <v>164</v>
      </c>
    </row>
    <row r="8" spans="1:3" x14ac:dyDescent="0.2">
      <c r="A8" s="193" t="s">
        <v>10</v>
      </c>
      <c r="B8" s="200">
        <v>25</v>
      </c>
      <c r="C8" s="192">
        <v>260</v>
      </c>
    </row>
    <row r="9" spans="1:3" x14ac:dyDescent="0.2">
      <c r="A9" s="193" t="s">
        <v>5</v>
      </c>
      <c r="B9" s="200">
        <v>40</v>
      </c>
      <c r="C9" s="192">
        <v>305</v>
      </c>
    </row>
    <row r="10" spans="1:3" x14ac:dyDescent="0.2">
      <c r="A10" s="193" t="s">
        <v>11</v>
      </c>
      <c r="B10" s="200">
        <v>45</v>
      </c>
      <c r="C10" s="192">
        <v>333</v>
      </c>
    </row>
    <row r="11" spans="1:3" x14ac:dyDescent="0.2">
      <c r="A11" s="193" t="s">
        <v>9</v>
      </c>
      <c r="B11" s="200">
        <v>85</v>
      </c>
      <c r="C11" s="192">
        <v>422</v>
      </c>
    </row>
    <row r="12" spans="1:3" x14ac:dyDescent="0.2">
      <c r="A12" s="193" t="s">
        <v>6</v>
      </c>
      <c r="B12" s="200">
        <v>250</v>
      </c>
      <c r="C12" s="192">
        <v>427</v>
      </c>
    </row>
    <row r="17" spans="1:11" x14ac:dyDescent="0.2">
      <c r="A17" s="138" t="s">
        <v>14</v>
      </c>
      <c r="B17" s="148"/>
      <c r="C17" s="139"/>
      <c r="D17" s="139"/>
      <c r="E17" s="189"/>
      <c r="G17" s="138" t="s">
        <v>15</v>
      </c>
      <c r="H17" s="139"/>
      <c r="I17" s="139"/>
      <c r="J17" s="139"/>
      <c r="K17" s="78"/>
    </row>
    <row r="18" spans="1:11" x14ac:dyDescent="0.2">
      <c r="A18" s="80" t="s">
        <v>138</v>
      </c>
      <c r="B18" s="81"/>
      <c r="C18" s="107"/>
      <c r="D18" s="107"/>
      <c r="E18" s="191"/>
      <c r="G18" s="8" t="s">
        <v>317</v>
      </c>
      <c r="H18" s="21"/>
      <c r="I18" s="21"/>
      <c r="J18" s="21"/>
      <c r="K18" s="79"/>
    </row>
    <row r="19" spans="1:11" x14ac:dyDescent="0.2">
      <c r="B19" s="23"/>
      <c r="E19" s="86"/>
      <c r="G19" s="8" t="s">
        <v>316</v>
      </c>
      <c r="H19" s="21"/>
      <c r="I19" s="21"/>
      <c r="J19" s="21"/>
      <c r="K19" s="79"/>
    </row>
    <row r="20" spans="1:11" x14ac:dyDescent="0.2">
      <c r="B20" s="23"/>
      <c r="E20" s="86"/>
      <c r="G20" s="80"/>
      <c r="H20" s="107" t="s">
        <v>315</v>
      </c>
      <c r="I20" s="107"/>
      <c r="J20" s="107"/>
      <c r="K20" s="82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pageSetUpPr fitToPage="1"/>
  </sheetPr>
  <dimension ref="A1:J19"/>
  <sheetViews>
    <sheetView workbookViewId="0">
      <selection activeCell="A2" sqref="A2"/>
    </sheetView>
  </sheetViews>
  <sheetFormatPr defaultRowHeight="12.75" x14ac:dyDescent="0.2"/>
  <cols>
    <col min="1" max="1" width="16.85546875" customWidth="1"/>
    <col min="2" max="2" width="17.28515625" customWidth="1"/>
    <col min="3" max="3" width="17.42578125" customWidth="1"/>
  </cols>
  <sheetData>
    <row r="1" spans="1:10" s="100" customFormat="1" ht="18.75" x14ac:dyDescent="0.3">
      <c r="A1" s="100" t="s">
        <v>165</v>
      </c>
    </row>
    <row r="3" spans="1:10" x14ac:dyDescent="0.2">
      <c r="A3" s="2" t="s">
        <v>36</v>
      </c>
    </row>
    <row r="4" spans="1:10" x14ac:dyDescent="0.2">
      <c r="A4" s="446" t="s">
        <v>430</v>
      </c>
      <c r="B4" s="447"/>
      <c r="C4" s="448"/>
    </row>
    <row r="5" spans="1:10" ht="13.5" thickBot="1" x14ac:dyDescent="0.25">
      <c r="A5" s="198" t="s">
        <v>53</v>
      </c>
      <c r="B5" s="198" t="s">
        <v>52</v>
      </c>
      <c r="C5" s="202" t="s">
        <v>72</v>
      </c>
    </row>
    <row r="6" spans="1:10" ht="13.5" thickTop="1" x14ac:dyDescent="0.2">
      <c r="A6" s="158" t="s">
        <v>428</v>
      </c>
      <c r="B6" s="159" t="s">
        <v>59</v>
      </c>
      <c r="C6" s="201">
        <v>4500</v>
      </c>
    </row>
    <row r="7" spans="1:10" x14ac:dyDescent="0.2">
      <c r="A7" s="156" t="s">
        <v>56</v>
      </c>
      <c r="B7" s="156" t="s">
        <v>427</v>
      </c>
      <c r="C7" s="200">
        <v>55400</v>
      </c>
    </row>
    <row r="8" spans="1:10" x14ac:dyDescent="0.2">
      <c r="A8" s="156" t="s">
        <v>422</v>
      </c>
      <c r="B8" s="156" t="s">
        <v>57</v>
      </c>
      <c r="C8" s="200">
        <v>15450</v>
      </c>
    </row>
    <row r="9" spans="1:10" x14ac:dyDescent="0.2">
      <c r="A9" s="156" t="s">
        <v>60</v>
      </c>
      <c r="B9" s="156" t="s">
        <v>66</v>
      </c>
      <c r="C9" s="200">
        <v>16325</v>
      </c>
    </row>
    <row r="10" spans="1:10" x14ac:dyDescent="0.2">
      <c r="A10" s="91"/>
      <c r="B10" s="92"/>
      <c r="C10" s="97"/>
    </row>
    <row r="11" spans="1:10" x14ac:dyDescent="0.2">
      <c r="A11" s="91"/>
      <c r="B11" s="92"/>
      <c r="C11" s="97"/>
    </row>
    <row r="12" spans="1:10" x14ac:dyDescent="0.2">
      <c r="A12" s="91"/>
      <c r="B12" s="92"/>
      <c r="C12" s="97"/>
    </row>
    <row r="13" spans="1:10" x14ac:dyDescent="0.2">
      <c r="A13" s="138" t="s">
        <v>14</v>
      </c>
      <c r="B13" s="139"/>
      <c r="C13" s="78"/>
      <c r="G13" s="138" t="s">
        <v>15</v>
      </c>
      <c r="H13" s="139"/>
      <c r="I13" s="139"/>
      <c r="J13" s="78"/>
    </row>
    <row r="14" spans="1:10" x14ac:dyDescent="0.2">
      <c r="A14" s="8" t="s">
        <v>144</v>
      </c>
      <c r="B14" s="21"/>
      <c r="C14" s="79"/>
      <c r="G14" s="80" t="s">
        <v>148</v>
      </c>
      <c r="H14" s="107"/>
      <c r="I14" s="107"/>
      <c r="J14" s="82"/>
    </row>
    <row r="15" spans="1:10" x14ac:dyDescent="0.2">
      <c r="A15" s="108" t="s">
        <v>145</v>
      </c>
      <c r="B15" s="21"/>
      <c r="C15" s="79"/>
    </row>
    <row r="16" spans="1:10" x14ac:dyDescent="0.2">
      <c r="A16" s="108" t="s">
        <v>147</v>
      </c>
      <c r="B16" s="21"/>
      <c r="C16" s="79"/>
    </row>
    <row r="17" spans="1:5" x14ac:dyDescent="0.2">
      <c r="A17" s="203" t="s">
        <v>146</v>
      </c>
      <c r="B17" s="81"/>
      <c r="C17" s="82"/>
      <c r="E17" s="86"/>
    </row>
    <row r="18" spans="1:5" x14ac:dyDescent="0.2">
      <c r="B18" s="23"/>
      <c r="E18" s="86"/>
    </row>
    <row r="19" spans="1:5" x14ac:dyDescent="0.2">
      <c r="B19" s="23"/>
      <c r="E19" s="86"/>
    </row>
  </sheetData>
  <mergeCells count="1">
    <mergeCell ref="A4:C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8">
    <pageSetUpPr fitToPage="1"/>
  </sheetPr>
  <dimension ref="A1:K21"/>
  <sheetViews>
    <sheetView workbookViewId="0">
      <selection activeCell="A2" sqref="A2"/>
    </sheetView>
  </sheetViews>
  <sheetFormatPr defaultRowHeight="12.75" x14ac:dyDescent="0.2"/>
  <cols>
    <col min="1" max="1" width="16.85546875" customWidth="1"/>
    <col min="2" max="2" width="17.28515625" customWidth="1"/>
    <col min="3" max="3" width="18.85546875" customWidth="1"/>
  </cols>
  <sheetData>
    <row r="1" spans="1:3" s="100" customFormat="1" ht="18.75" x14ac:dyDescent="0.3">
      <c r="A1" s="100" t="s">
        <v>336</v>
      </c>
    </row>
    <row r="3" spans="1:3" x14ac:dyDescent="0.2">
      <c r="A3" s="2" t="s">
        <v>36</v>
      </c>
    </row>
    <row r="4" spans="1:3" ht="13.5" thickBot="1" x14ac:dyDescent="0.25">
      <c r="A4" s="198" t="s">
        <v>136</v>
      </c>
      <c r="B4" s="199" t="s">
        <v>135</v>
      </c>
      <c r="C4" s="198" t="s">
        <v>1</v>
      </c>
    </row>
    <row r="5" spans="1:3" ht="13.5" thickTop="1" x14ac:dyDescent="0.2">
      <c r="A5" s="195">
        <v>5</v>
      </c>
      <c r="B5" s="196" t="s">
        <v>12</v>
      </c>
      <c r="C5" s="201">
        <v>12</v>
      </c>
    </row>
    <row r="6" spans="1:3" x14ac:dyDescent="0.2">
      <c r="A6" s="192">
        <v>12</v>
      </c>
      <c r="B6" s="193" t="s">
        <v>7</v>
      </c>
      <c r="C6" s="200">
        <v>120</v>
      </c>
    </row>
    <row r="7" spans="1:3" x14ac:dyDescent="0.2">
      <c r="A7" s="192">
        <v>164</v>
      </c>
      <c r="B7" s="193" t="s">
        <v>8</v>
      </c>
      <c r="C7" s="200">
        <v>60</v>
      </c>
    </row>
    <row r="8" spans="1:3" x14ac:dyDescent="0.2">
      <c r="A8" s="192">
        <v>260</v>
      </c>
      <c r="B8" s="193" t="s">
        <v>10</v>
      </c>
      <c r="C8" s="200">
        <v>25</v>
      </c>
    </row>
    <row r="9" spans="1:3" x14ac:dyDescent="0.2">
      <c r="A9" s="192">
        <v>305</v>
      </c>
      <c r="B9" s="193" t="s">
        <v>5</v>
      </c>
      <c r="C9" s="200">
        <v>40</v>
      </c>
    </row>
    <row r="10" spans="1:3" x14ac:dyDescent="0.2">
      <c r="A10" s="192">
        <v>333</v>
      </c>
      <c r="B10" s="193" t="s">
        <v>11</v>
      </c>
      <c r="C10" s="200">
        <v>45</v>
      </c>
    </row>
    <row r="11" spans="1:3" x14ac:dyDescent="0.2">
      <c r="A11" s="192">
        <v>422</v>
      </c>
      <c r="B11" s="193" t="s">
        <v>9</v>
      </c>
      <c r="C11" s="200">
        <v>85</v>
      </c>
    </row>
    <row r="12" spans="1:3" x14ac:dyDescent="0.2">
      <c r="A12" s="192">
        <v>427</v>
      </c>
      <c r="B12" s="193" t="s">
        <v>6</v>
      </c>
      <c r="C12" s="200">
        <v>250</v>
      </c>
    </row>
    <row r="17" spans="1:11" x14ac:dyDescent="0.2">
      <c r="A17" s="138" t="s">
        <v>14</v>
      </c>
      <c r="B17" s="148"/>
      <c r="C17" s="139"/>
      <c r="D17" s="139"/>
      <c r="E17" s="189"/>
      <c r="G17" s="138" t="s">
        <v>15</v>
      </c>
      <c r="H17" s="139"/>
      <c r="I17" s="139"/>
      <c r="J17" s="139"/>
      <c r="K17" s="78"/>
    </row>
    <row r="18" spans="1:11" x14ac:dyDescent="0.2">
      <c r="A18" s="8" t="s">
        <v>337</v>
      </c>
      <c r="B18" s="9"/>
      <c r="C18" s="21"/>
      <c r="D18" s="21"/>
      <c r="E18" s="190"/>
      <c r="G18" s="8" t="s">
        <v>338</v>
      </c>
      <c r="H18" s="21"/>
      <c r="I18" s="21"/>
      <c r="J18" s="21"/>
      <c r="K18" s="79"/>
    </row>
    <row r="19" spans="1:11" x14ac:dyDescent="0.2">
      <c r="A19" s="80"/>
      <c r="B19" s="224" t="s">
        <v>339</v>
      </c>
      <c r="C19" s="107"/>
      <c r="D19" s="107"/>
      <c r="E19" s="191"/>
      <c r="G19" s="80"/>
      <c r="H19" s="107"/>
      <c r="I19" s="107"/>
      <c r="J19" s="107"/>
      <c r="K19" s="82"/>
    </row>
    <row r="20" spans="1:11" x14ac:dyDescent="0.2">
      <c r="B20" s="23"/>
      <c r="E20" s="86"/>
    </row>
    <row r="21" spans="1:11" x14ac:dyDescent="0.2">
      <c r="B21" s="23"/>
      <c r="E21" s="86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pageSetUpPr fitToPage="1"/>
  </sheetPr>
  <dimension ref="A1:J20"/>
  <sheetViews>
    <sheetView zoomScale="96" workbookViewId="0">
      <selection activeCell="A2" sqref="A2"/>
    </sheetView>
  </sheetViews>
  <sheetFormatPr defaultRowHeight="12.75" x14ac:dyDescent="0.2"/>
  <cols>
    <col min="1" max="1" width="15.7109375" customWidth="1"/>
    <col min="2" max="2" width="16" customWidth="1"/>
    <col min="3" max="3" width="13.28515625" customWidth="1"/>
    <col min="4" max="4" width="16.7109375" style="23" customWidth="1"/>
    <col min="5" max="5" width="14.28515625" bestFit="1" customWidth="1"/>
  </cols>
  <sheetData>
    <row r="1" spans="1:10" s="100" customFormat="1" ht="18.75" x14ac:dyDescent="0.3">
      <c r="A1" s="100" t="s">
        <v>157</v>
      </c>
      <c r="D1" s="101"/>
    </row>
    <row r="3" spans="1:10" x14ac:dyDescent="0.2">
      <c r="A3" s="2" t="s">
        <v>36</v>
      </c>
    </row>
    <row r="4" spans="1:10" ht="13.5" thickBot="1" x14ac:dyDescent="0.25">
      <c r="A4" s="204" t="s">
        <v>135</v>
      </c>
      <c r="B4" s="205" t="s">
        <v>153</v>
      </c>
      <c r="C4" s="206" t="s">
        <v>149</v>
      </c>
      <c r="D4"/>
    </row>
    <row r="5" spans="1:10" ht="13.5" thickTop="1" x14ac:dyDescent="0.2">
      <c r="A5" s="196" t="s">
        <v>12</v>
      </c>
      <c r="B5" s="197">
        <v>12</v>
      </c>
      <c r="C5" s="137" t="s">
        <v>150</v>
      </c>
      <c r="D5"/>
    </row>
    <row r="6" spans="1:10" x14ac:dyDescent="0.2">
      <c r="A6" s="193" t="s">
        <v>7</v>
      </c>
      <c r="B6" s="194">
        <v>120</v>
      </c>
      <c r="C6" s="95" t="s">
        <v>150</v>
      </c>
      <c r="D6"/>
    </row>
    <row r="7" spans="1:10" x14ac:dyDescent="0.2">
      <c r="A7" s="193" t="s">
        <v>8</v>
      </c>
      <c r="B7" s="194">
        <v>60</v>
      </c>
      <c r="C7" s="95"/>
      <c r="D7"/>
    </row>
    <row r="8" spans="1:10" x14ac:dyDescent="0.2">
      <c r="A8" s="193" t="s">
        <v>10</v>
      </c>
      <c r="B8" s="194">
        <v>25</v>
      </c>
      <c r="C8" s="95"/>
      <c r="D8"/>
    </row>
    <row r="9" spans="1:10" x14ac:dyDescent="0.2">
      <c r="A9" s="193" t="s">
        <v>5</v>
      </c>
      <c r="B9" s="194">
        <v>40</v>
      </c>
      <c r="C9" s="95" t="s">
        <v>150</v>
      </c>
      <c r="D9"/>
    </row>
    <row r="10" spans="1:10" x14ac:dyDescent="0.2">
      <c r="A10" s="193" t="s">
        <v>11</v>
      </c>
      <c r="B10" s="194">
        <v>45</v>
      </c>
      <c r="C10" s="95" t="s">
        <v>150</v>
      </c>
      <c r="D10"/>
    </row>
    <row r="11" spans="1:10" x14ac:dyDescent="0.2">
      <c r="A11" s="193" t="s">
        <v>9</v>
      </c>
      <c r="B11" s="194">
        <v>85</v>
      </c>
      <c r="C11" s="95"/>
      <c r="D11"/>
    </row>
    <row r="12" spans="1:10" x14ac:dyDescent="0.2">
      <c r="A12" s="193" t="s">
        <v>6</v>
      </c>
      <c r="B12" s="194">
        <v>250</v>
      </c>
      <c r="C12" s="95" t="s">
        <v>150</v>
      </c>
      <c r="D12"/>
    </row>
    <row r="13" spans="1:10" x14ac:dyDescent="0.2">
      <c r="C13" s="23"/>
      <c r="D13"/>
    </row>
    <row r="16" spans="1:10" x14ac:dyDescent="0.2">
      <c r="A16" s="138" t="s">
        <v>14</v>
      </c>
      <c r="B16" s="139"/>
      <c r="C16" s="139"/>
      <c r="D16" s="148"/>
      <c r="E16" s="78"/>
      <c r="G16" s="138" t="s">
        <v>15</v>
      </c>
      <c r="H16" s="139"/>
      <c r="I16" s="139"/>
      <c r="J16" s="78"/>
    </row>
    <row r="17" spans="1:10" x14ac:dyDescent="0.2">
      <c r="A17" s="8" t="s">
        <v>154</v>
      </c>
      <c r="B17" s="21"/>
      <c r="C17" s="21"/>
      <c r="D17" s="9"/>
      <c r="E17" s="79"/>
      <c r="G17" s="80" t="s">
        <v>313</v>
      </c>
      <c r="H17" s="107"/>
      <c r="I17" s="107"/>
      <c r="J17" s="82"/>
    </row>
    <row r="18" spans="1:10" x14ac:dyDescent="0.2">
      <c r="A18" s="108" t="s">
        <v>151</v>
      </c>
      <c r="B18" s="21"/>
      <c r="C18" s="21"/>
      <c r="D18" s="9"/>
      <c r="E18" s="79"/>
    </row>
    <row r="19" spans="1:10" x14ac:dyDescent="0.2">
      <c r="A19" s="108" t="s">
        <v>152</v>
      </c>
      <c r="B19" s="109"/>
      <c r="C19" s="109"/>
      <c r="D19" s="9"/>
      <c r="E19" s="79"/>
    </row>
    <row r="20" spans="1:10" x14ac:dyDescent="0.2">
      <c r="A20" s="80" t="s">
        <v>155</v>
      </c>
      <c r="B20" s="107"/>
      <c r="C20" s="107"/>
      <c r="D20" s="81"/>
      <c r="E20" s="82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pageSetUpPr fitToPage="1"/>
  </sheetPr>
  <dimension ref="A1:K37"/>
  <sheetViews>
    <sheetView topLeftCell="A7" zoomScale="93" workbookViewId="0">
      <selection activeCell="A2" sqref="A2"/>
    </sheetView>
  </sheetViews>
  <sheetFormatPr defaultRowHeight="12.75" x14ac:dyDescent="0.2"/>
  <cols>
    <col min="1" max="1" width="16.7109375" customWidth="1"/>
    <col min="2" max="2" width="14.42578125" style="23" customWidth="1"/>
    <col min="3" max="4" width="17.7109375" bestFit="1" customWidth="1"/>
    <col min="5" max="5" width="15.140625" bestFit="1" customWidth="1"/>
    <col min="6" max="6" width="16.7109375" bestFit="1" customWidth="1"/>
  </cols>
  <sheetData>
    <row r="1" spans="1:6" s="100" customFormat="1" ht="18.75" x14ac:dyDescent="0.3">
      <c r="A1" s="100" t="s">
        <v>330</v>
      </c>
      <c r="B1" s="101"/>
    </row>
    <row r="3" spans="1:6" x14ac:dyDescent="0.2">
      <c r="A3" s="2" t="s">
        <v>36</v>
      </c>
    </row>
    <row r="4" spans="1:6" ht="13.5" thickBot="1" x14ac:dyDescent="0.25">
      <c r="A4" s="232" t="s">
        <v>235</v>
      </c>
      <c r="B4" s="233" t="s">
        <v>53</v>
      </c>
      <c r="C4" s="233" t="s">
        <v>52</v>
      </c>
      <c r="D4" s="233" t="s">
        <v>176</v>
      </c>
      <c r="E4" s="233" t="s">
        <v>174</v>
      </c>
      <c r="F4" s="234" t="s">
        <v>177</v>
      </c>
    </row>
    <row r="5" spans="1:6" ht="13.5" thickTop="1" x14ac:dyDescent="0.2">
      <c r="A5" s="231">
        <v>1</v>
      </c>
      <c r="B5" s="228" t="s">
        <v>178</v>
      </c>
      <c r="C5" s="228" t="s">
        <v>179</v>
      </c>
      <c r="D5" s="228" t="s">
        <v>180</v>
      </c>
      <c r="E5" s="228" t="s">
        <v>181</v>
      </c>
      <c r="F5" s="229">
        <v>76607</v>
      </c>
    </row>
    <row r="6" spans="1:6" x14ac:dyDescent="0.2">
      <c r="A6" s="230">
        <v>2</v>
      </c>
      <c r="B6" s="226" t="s">
        <v>192</v>
      </c>
      <c r="C6" s="226" t="s">
        <v>182</v>
      </c>
      <c r="D6" s="226" t="s">
        <v>188</v>
      </c>
      <c r="E6" s="226" t="s">
        <v>184</v>
      </c>
      <c r="F6" s="227">
        <v>80625</v>
      </c>
    </row>
    <row r="7" spans="1:6" x14ac:dyDescent="0.2">
      <c r="A7" s="230">
        <v>3</v>
      </c>
      <c r="B7" s="226" t="s">
        <v>185</v>
      </c>
      <c r="C7" s="226" t="s">
        <v>186</v>
      </c>
      <c r="D7" s="226" t="s">
        <v>183</v>
      </c>
      <c r="E7" s="226" t="s">
        <v>184</v>
      </c>
      <c r="F7" s="227">
        <v>80625</v>
      </c>
    </row>
    <row r="8" spans="1:6" x14ac:dyDescent="0.2">
      <c r="A8" s="230">
        <v>4</v>
      </c>
      <c r="B8" s="226" t="s">
        <v>192</v>
      </c>
      <c r="C8" s="226" t="s">
        <v>187</v>
      </c>
      <c r="D8" s="226" t="s">
        <v>188</v>
      </c>
      <c r="E8" s="226" t="s">
        <v>184</v>
      </c>
      <c r="F8" s="227">
        <v>119007</v>
      </c>
    </row>
    <row r="9" spans="1:6" x14ac:dyDescent="0.2">
      <c r="A9" s="230">
        <v>5</v>
      </c>
      <c r="B9" s="226" t="s">
        <v>225</v>
      </c>
      <c r="C9" s="226" t="s">
        <v>189</v>
      </c>
      <c r="D9" s="226" t="s">
        <v>190</v>
      </c>
      <c r="E9" s="226" t="s">
        <v>191</v>
      </c>
      <c r="F9" s="227">
        <v>111698</v>
      </c>
    </row>
    <row r="10" spans="1:6" x14ac:dyDescent="0.2">
      <c r="A10" s="230">
        <v>6</v>
      </c>
      <c r="B10" s="226" t="s">
        <v>192</v>
      </c>
      <c r="C10" s="226" t="s">
        <v>193</v>
      </c>
      <c r="D10" s="226" t="s">
        <v>194</v>
      </c>
      <c r="E10" s="226" t="s">
        <v>181</v>
      </c>
      <c r="F10" s="227">
        <v>91355</v>
      </c>
    </row>
    <row r="11" spans="1:6" x14ac:dyDescent="0.2">
      <c r="A11" s="230">
        <v>7</v>
      </c>
      <c r="B11" s="226" t="s">
        <v>195</v>
      </c>
      <c r="C11" s="226" t="s">
        <v>168</v>
      </c>
      <c r="D11" s="226" t="s">
        <v>196</v>
      </c>
      <c r="E11" s="226" t="s">
        <v>197</v>
      </c>
      <c r="F11" s="227">
        <v>81243</v>
      </c>
    </row>
    <row r="12" spans="1:6" x14ac:dyDescent="0.2">
      <c r="A12" s="230">
        <v>8</v>
      </c>
      <c r="B12" s="226" t="s">
        <v>198</v>
      </c>
      <c r="C12" s="226" t="s">
        <v>199</v>
      </c>
      <c r="D12" s="226" t="s">
        <v>196</v>
      </c>
      <c r="E12" s="226" t="s">
        <v>197</v>
      </c>
      <c r="F12" s="227">
        <v>81243</v>
      </c>
    </row>
    <row r="13" spans="1:6" x14ac:dyDescent="0.2">
      <c r="A13" s="230">
        <v>9</v>
      </c>
      <c r="B13" s="226" t="s">
        <v>200</v>
      </c>
      <c r="C13" s="226" t="s">
        <v>201</v>
      </c>
      <c r="D13" s="226" t="s">
        <v>202</v>
      </c>
      <c r="E13" s="226" t="s">
        <v>203</v>
      </c>
      <c r="F13" s="227">
        <v>81338</v>
      </c>
    </row>
    <row r="14" spans="1:6" x14ac:dyDescent="0.2">
      <c r="A14" s="230">
        <v>10</v>
      </c>
      <c r="B14" s="226" t="s">
        <v>200</v>
      </c>
      <c r="C14" s="226" t="s">
        <v>204</v>
      </c>
      <c r="D14" s="226" t="s">
        <v>202</v>
      </c>
      <c r="E14" s="226" t="s">
        <v>203</v>
      </c>
      <c r="F14" s="227">
        <v>82338</v>
      </c>
    </row>
    <row r="15" spans="1:6" x14ac:dyDescent="0.2">
      <c r="A15" s="230">
        <v>11</v>
      </c>
      <c r="B15" s="226" t="s">
        <v>205</v>
      </c>
      <c r="C15" s="226" t="s">
        <v>206</v>
      </c>
      <c r="D15" s="226" t="s">
        <v>188</v>
      </c>
      <c r="E15" s="226" t="s">
        <v>184</v>
      </c>
      <c r="F15" s="227">
        <v>124181</v>
      </c>
    </row>
    <row r="16" spans="1:6" x14ac:dyDescent="0.2">
      <c r="A16" s="230">
        <v>12</v>
      </c>
      <c r="B16" s="226" t="s">
        <v>207</v>
      </c>
      <c r="C16" s="226" t="s">
        <v>208</v>
      </c>
      <c r="D16" s="226" t="s">
        <v>209</v>
      </c>
      <c r="E16" s="226" t="s">
        <v>184</v>
      </c>
      <c r="F16" s="227">
        <v>74562</v>
      </c>
    </row>
    <row r="17" spans="1:11" x14ac:dyDescent="0.2">
      <c r="A17" s="230">
        <v>13</v>
      </c>
      <c r="B17" s="226" t="s">
        <v>210</v>
      </c>
      <c r="C17" s="226" t="s">
        <v>211</v>
      </c>
      <c r="D17" s="226" t="s">
        <v>212</v>
      </c>
      <c r="E17" s="226" t="s">
        <v>191</v>
      </c>
      <c r="F17" s="227">
        <v>125962</v>
      </c>
    </row>
    <row r="18" spans="1:11" x14ac:dyDescent="0.2">
      <c r="A18" s="230">
        <v>14</v>
      </c>
      <c r="B18" s="226" t="s">
        <v>213</v>
      </c>
      <c r="C18" s="226" t="s">
        <v>214</v>
      </c>
      <c r="D18" s="226" t="s">
        <v>190</v>
      </c>
      <c r="E18" s="226" t="s">
        <v>191</v>
      </c>
      <c r="F18" s="227">
        <v>116555</v>
      </c>
    </row>
    <row r="19" spans="1:11" x14ac:dyDescent="0.2">
      <c r="A19" s="230">
        <v>15</v>
      </c>
      <c r="B19" s="226" t="s">
        <v>215</v>
      </c>
      <c r="C19" s="226" t="s">
        <v>216</v>
      </c>
      <c r="D19" s="226" t="s">
        <v>217</v>
      </c>
      <c r="E19" s="226" t="s">
        <v>184</v>
      </c>
      <c r="F19" s="227">
        <v>132634</v>
      </c>
    </row>
    <row r="20" spans="1:11" x14ac:dyDescent="0.2">
      <c r="A20" s="230">
        <v>16</v>
      </c>
      <c r="B20" s="226" t="s">
        <v>218</v>
      </c>
      <c r="C20" s="226" t="s">
        <v>219</v>
      </c>
      <c r="D20" s="226" t="s">
        <v>196</v>
      </c>
      <c r="E20" s="226" t="s">
        <v>197</v>
      </c>
      <c r="F20" s="227">
        <v>84628</v>
      </c>
    </row>
    <row r="21" spans="1:11" x14ac:dyDescent="0.2">
      <c r="A21" s="230">
        <v>17</v>
      </c>
      <c r="B21" s="226" t="s">
        <v>220</v>
      </c>
      <c r="C21" s="226" t="s">
        <v>221</v>
      </c>
      <c r="D21" s="226" t="s">
        <v>222</v>
      </c>
      <c r="E21" s="226" t="s">
        <v>203</v>
      </c>
      <c r="F21" s="227">
        <v>101007</v>
      </c>
      <c r="G21" s="92"/>
      <c r="H21" s="92"/>
      <c r="I21" s="92"/>
    </row>
    <row r="22" spans="1:11" x14ac:dyDescent="0.2">
      <c r="A22" s="230">
        <v>18</v>
      </c>
      <c r="B22" s="226" t="s">
        <v>223</v>
      </c>
      <c r="C22" s="226" t="s">
        <v>224</v>
      </c>
      <c r="D22" s="226" t="s">
        <v>212</v>
      </c>
      <c r="E22" s="226" t="s">
        <v>191</v>
      </c>
      <c r="F22" s="227">
        <v>131210</v>
      </c>
      <c r="G22" s="92"/>
      <c r="H22" s="92"/>
      <c r="I22" s="92"/>
    </row>
    <row r="23" spans="1:11" x14ac:dyDescent="0.2">
      <c r="A23" s="230">
        <v>19</v>
      </c>
      <c r="B23" s="226" t="s">
        <v>225</v>
      </c>
      <c r="C23" s="226" t="s">
        <v>226</v>
      </c>
      <c r="D23" s="226" t="s">
        <v>190</v>
      </c>
      <c r="E23" s="226" t="s">
        <v>191</v>
      </c>
      <c r="F23" s="227">
        <v>121411</v>
      </c>
      <c r="G23" s="92"/>
      <c r="H23" s="92"/>
      <c r="I23" s="92"/>
    </row>
    <row r="24" spans="1:11" x14ac:dyDescent="0.2">
      <c r="A24" s="230">
        <v>20</v>
      </c>
      <c r="B24" s="226" t="s">
        <v>227</v>
      </c>
      <c r="C24" s="226" t="s">
        <v>228</v>
      </c>
      <c r="D24" s="226" t="s">
        <v>196</v>
      </c>
      <c r="E24" s="226" t="s">
        <v>197</v>
      </c>
      <c r="F24" s="227">
        <v>88013</v>
      </c>
      <c r="G24" s="92"/>
      <c r="H24" s="92"/>
      <c r="I24" s="92"/>
    </row>
    <row r="25" spans="1:11" x14ac:dyDescent="0.2">
      <c r="G25" s="92"/>
      <c r="H25" s="92"/>
      <c r="I25" s="92"/>
    </row>
    <row r="26" spans="1:11" x14ac:dyDescent="0.2">
      <c r="I26" s="92"/>
    </row>
    <row r="27" spans="1:11" x14ac:dyDescent="0.2">
      <c r="I27" s="92"/>
    </row>
    <row r="28" spans="1:11" x14ac:dyDescent="0.2">
      <c r="A28" s="138" t="s">
        <v>14</v>
      </c>
      <c r="B28" s="212"/>
      <c r="C28" s="212"/>
      <c r="D28" s="213"/>
      <c r="E28" s="214"/>
      <c r="F28" s="91"/>
      <c r="G28" s="138" t="s">
        <v>15</v>
      </c>
      <c r="H28" s="218"/>
      <c r="I28" s="211"/>
      <c r="J28" s="139"/>
      <c r="K28" s="78"/>
    </row>
    <row r="29" spans="1:11" x14ac:dyDescent="0.2">
      <c r="A29" s="8" t="s">
        <v>236</v>
      </c>
      <c r="B29" s="113"/>
      <c r="C29" s="113"/>
      <c r="D29" s="110"/>
      <c r="E29" s="220"/>
      <c r="F29" s="91"/>
      <c r="G29" s="8" t="s">
        <v>239</v>
      </c>
      <c r="H29" s="40"/>
      <c r="I29" s="21"/>
      <c r="J29" s="21"/>
      <c r="K29" s="79"/>
    </row>
    <row r="30" spans="1:11" x14ac:dyDescent="0.2">
      <c r="A30" s="114" t="s">
        <v>237</v>
      </c>
      <c r="B30" s="115"/>
      <c r="C30" s="113"/>
      <c r="D30" s="110"/>
      <c r="E30" s="220"/>
      <c r="F30" s="91"/>
      <c r="G30" s="8" t="s">
        <v>248</v>
      </c>
      <c r="H30" s="40"/>
      <c r="I30" s="21"/>
      <c r="J30" s="21"/>
      <c r="K30" s="79"/>
    </row>
    <row r="31" spans="1:11" x14ac:dyDescent="0.2">
      <c r="A31" s="114" t="s">
        <v>238</v>
      </c>
      <c r="B31" s="115"/>
      <c r="C31" s="113"/>
      <c r="D31" s="110"/>
      <c r="E31" s="220"/>
      <c r="F31" s="91"/>
      <c r="G31" s="8"/>
      <c r="H31" s="21" t="s">
        <v>244</v>
      </c>
      <c r="I31" s="118" t="s">
        <v>243</v>
      </c>
      <c r="J31" s="21"/>
      <c r="K31" s="79"/>
    </row>
    <row r="32" spans="1:11" x14ac:dyDescent="0.2">
      <c r="A32" s="89"/>
      <c r="B32" s="110"/>
      <c r="C32" s="91"/>
      <c r="D32" s="92"/>
      <c r="E32" s="225"/>
      <c r="F32" s="92"/>
      <c r="G32" s="80"/>
      <c r="H32" s="93" t="s">
        <v>245</v>
      </c>
      <c r="I32" s="270" t="s">
        <v>246</v>
      </c>
      <c r="J32" s="107"/>
      <c r="K32" s="82"/>
    </row>
    <row r="33" spans="1:11" x14ac:dyDescent="0.2">
      <c r="A33" s="89" t="s">
        <v>331</v>
      </c>
      <c r="B33" s="110"/>
      <c r="C33" s="91"/>
      <c r="D33" s="92"/>
      <c r="E33" s="225"/>
      <c r="F33" s="92"/>
      <c r="G33" s="92"/>
      <c r="H33" s="92"/>
      <c r="I33" s="21"/>
      <c r="J33" s="21"/>
      <c r="K33" s="21"/>
    </row>
    <row r="34" spans="1:11" x14ac:dyDescent="0.2">
      <c r="A34" s="90" t="s">
        <v>247</v>
      </c>
      <c r="B34" s="216"/>
      <c r="C34" s="221"/>
      <c r="D34" s="93"/>
      <c r="E34" s="119"/>
      <c r="F34" s="92"/>
      <c r="G34" s="138" t="s">
        <v>27</v>
      </c>
      <c r="H34" s="139"/>
      <c r="I34" s="139"/>
      <c r="J34" s="139"/>
      <c r="K34" s="78"/>
    </row>
    <row r="35" spans="1:11" x14ac:dyDescent="0.2">
      <c r="A35" s="92"/>
      <c r="B35" s="110"/>
      <c r="C35" s="91"/>
      <c r="D35" s="92"/>
      <c r="E35" s="92"/>
      <c r="F35" s="92"/>
      <c r="G35" s="89" t="s">
        <v>240</v>
      </c>
      <c r="H35" s="21"/>
      <c r="I35" s="21"/>
      <c r="J35" s="21"/>
      <c r="K35" s="79"/>
    </row>
    <row r="36" spans="1:11" x14ac:dyDescent="0.2">
      <c r="A36" s="92"/>
      <c r="B36" s="110"/>
      <c r="C36" s="91"/>
      <c r="D36" s="92"/>
      <c r="E36" s="92"/>
      <c r="F36" s="92"/>
      <c r="G36" s="89" t="s">
        <v>241</v>
      </c>
      <c r="H36" s="21"/>
      <c r="I36" s="21"/>
      <c r="J36" s="21"/>
      <c r="K36" s="79"/>
    </row>
    <row r="37" spans="1:11" x14ac:dyDescent="0.2">
      <c r="A37" s="92"/>
      <c r="B37" s="110"/>
      <c r="C37" s="91"/>
      <c r="D37" s="92"/>
      <c r="E37" s="92"/>
      <c r="F37" s="92"/>
      <c r="G37" s="90" t="s">
        <v>242</v>
      </c>
      <c r="H37" s="107"/>
      <c r="I37" s="107"/>
      <c r="J37" s="107"/>
      <c r="K37" s="82"/>
    </row>
  </sheetData>
  <sortState ref="A5:F24">
    <sortCondition ref="A12"/>
  </sortState>
  <phoneticPr fontId="0" type="noConversion"/>
  <conditionalFormatting sqref="E28:F31 C32:C37 I31:I32 H28:H30">
    <cfRule type="cellIs" dxfId="4" priority="1" stopIfTrue="1" operator="between">
      <formula>1</formula>
      <formula>3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4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>
    <pageSetUpPr fitToPage="1"/>
  </sheetPr>
  <dimension ref="A1:J43"/>
  <sheetViews>
    <sheetView tabSelected="1" workbookViewId="0">
      <selection activeCell="A2" sqref="A2"/>
    </sheetView>
  </sheetViews>
  <sheetFormatPr defaultRowHeight="12.75" x14ac:dyDescent="0.2"/>
  <cols>
    <col min="1" max="1" width="16.7109375" customWidth="1"/>
    <col min="2" max="2" width="14.42578125" style="23" customWidth="1"/>
    <col min="3" max="4" width="17.7109375" bestFit="1" customWidth="1"/>
    <col min="5" max="5" width="15.140625" bestFit="1" customWidth="1"/>
    <col min="6" max="6" width="16.7109375" bestFit="1" customWidth="1"/>
  </cols>
  <sheetData>
    <row r="1" spans="1:6" s="100" customFormat="1" ht="18.75" x14ac:dyDescent="0.3">
      <c r="A1" s="100" t="s">
        <v>332</v>
      </c>
      <c r="B1" s="101"/>
    </row>
    <row r="3" spans="1:6" x14ac:dyDescent="0.2">
      <c r="A3" s="2" t="s">
        <v>36</v>
      </c>
    </row>
    <row r="4" spans="1:6" ht="13.5" thickBot="1" x14ac:dyDescent="0.25">
      <c r="A4" s="232" t="s">
        <v>235</v>
      </c>
      <c r="B4" s="233" t="s">
        <v>53</v>
      </c>
      <c r="C4" s="233" t="s">
        <v>52</v>
      </c>
      <c r="D4" s="233" t="s">
        <v>176</v>
      </c>
      <c r="E4" s="233" t="s">
        <v>174</v>
      </c>
      <c r="F4" s="234" t="s">
        <v>177</v>
      </c>
    </row>
    <row r="5" spans="1:6" ht="13.5" thickTop="1" x14ac:dyDescent="0.2">
      <c r="A5" s="231">
        <v>16</v>
      </c>
      <c r="B5" s="228" t="s">
        <v>218</v>
      </c>
      <c r="C5" s="228" t="s">
        <v>219</v>
      </c>
      <c r="D5" s="228" t="s">
        <v>196</v>
      </c>
      <c r="E5" s="228" t="s">
        <v>197</v>
      </c>
      <c r="F5" s="229">
        <v>84628</v>
      </c>
    </row>
    <row r="6" spans="1:6" x14ac:dyDescent="0.2">
      <c r="A6" s="230">
        <v>12</v>
      </c>
      <c r="B6" s="226" t="s">
        <v>207</v>
      </c>
      <c r="C6" s="226" t="s">
        <v>208</v>
      </c>
      <c r="D6" s="226" t="s">
        <v>209</v>
      </c>
      <c r="E6" s="226" t="s">
        <v>184</v>
      </c>
      <c r="F6" s="227">
        <v>74562</v>
      </c>
    </row>
    <row r="7" spans="1:6" x14ac:dyDescent="0.2">
      <c r="A7" s="230">
        <v>7</v>
      </c>
      <c r="B7" s="226" t="s">
        <v>195</v>
      </c>
      <c r="C7" s="226" t="s">
        <v>168</v>
      </c>
      <c r="D7" s="226" t="s">
        <v>196</v>
      </c>
      <c r="E7" s="226" t="s">
        <v>197</v>
      </c>
      <c r="F7" s="227">
        <v>81243</v>
      </c>
    </row>
    <row r="8" spans="1:6" x14ac:dyDescent="0.2">
      <c r="A8" s="230">
        <v>3</v>
      </c>
      <c r="B8" s="226" t="s">
        <v>185</v>
      </c>
      <c r="C8" s="226" t="s">
        <v>186</v>
      </c>
      <c r="D8" s="226" t="s">
        <v>183</v>
      </c>
      <c r="E8" s="226" t="s">
        <v>184</v>
      </c>
      <c r="F8" s="227">
        <v>80625</v>
      </c>
    </row>
    <row r="9" spans="1:6" x14ac:dyDescent="0.2">
      <c r="A9" s="230">
        <v>17</v>
      </c>
      <c r="B9" s="226" t="s">
        <v>220</v>
      </c>
      <c r="C9" s="226" t="s">
        <v>221</v>
      </c>
      <c r="D9" s="226" t="s">
        <v>222</v>
      </c>
      <c r="E9" s="226" t="s">
        <v>203</v>
      </c>
      <c r="F9" s="227">
        <v>101007</v>
      </c>
    </row>
    <row r="10" spans="1:6" x14ac:dyDescent="0.2">
      <c r="A10" s="230">
        <v>1</v>
      </c>
      <c r="B10" s="226" t="s">
        <v>178</v>
      </c>
      <c r="C10" s="226" t="s">
        <v>179</v>
      </c>
      <c r="D10" s="226" t="s">
        <v>180</v>
      </c>
      <c r="E10" s="226" t="s">
        <v>181</v>
      </c>
      <c r="F10" s="227">
        <v>76607</v>
      </c>
    </row>
    <row r="11" spans="1:6" x14ac:dyDescent="0.2">
      <c r="A11" s="230">
        <v>18</v>
      </c>
      <c r="B11" s="226" t="s">
        <v>223</v>
      </c>
      <c r="C11" s="226" t="s">
        <v>224</v>
      </c>
      <c r="D11" s="226" t="s">
        <v>212</v>
      </c>
      <c r="E11" s="226" t="s">
        <v>191</v>
      </c>
      <c r="F11" s="227">
        <v>131210</v>
      </c>
    </row>
    <row r="12" spans="1:6" x14ac:dyDescent="0.2">
      <c r="A12" s="230">
        <v>10</v>
      </c>
      <c r="B12" s="226" t="s">
        <v>200</v>
      </c>
      <c r="C12" s="226" t="s">
        <v>204</v>
      </c>
      <c r="D12" s="226" t="s">
        <v>202</v>
      </c>
      <c r="E12" s="226" t="s">
        <v>203</v>
      </c>
      <c r="F12" s="227">
        <v>82338</v>
      </c>
    </row>
    <row r="13" spans="1:6" x14ac:dyDescent="0.2">
      <c r="A13" s="230">
        <v>9</v>
      </c>
      <c r="B13" s="226" t="s">
        <v>200</v>
      </c>
      <c r="C13" s="226" t="s">
        <v>201</v>
      </c>
      <c r="D13" s="226" t="s">
        <v>202</v>
      </c>
      <c r="E13" s="226" t="s">
        <v>203</v>
      </c>
      <c r="F13" s="227">
        <v>81338</v>
      </c>
    </row>
    <row r="14" spans="1:6" x14ac:dyDescent="0.2">
      <c r="A14" s="230">
        <v>19</v>
      </c>
      <c r="B14" s="226" t="s">
        <v>225</v>
      </c>
      <c r="C14" s="226" t="s">
        <v>226</v>
      </c>
      <c r="D14" s="226" t="s">
        <v>190</v>
      </c>
      <c r="E14" s="226" t="s">
        <v>191</v>
      </c>
      <c r="F14" s="227">
        <v>121411</v>
      </c>
    </row>
    <row r="15" spans="1:6" x14ac:dyDescent="0.2">
      <c r="A15" s="230">
        <v>5</v>
      </c>
      <c r="B15" s="226" t="s">
        <v>225</v>
      </c>
      <c r="C15" s="226" t="s">
        <v>189</v>
      </c>
      <c r="D15" s="226" t="s">
        <v>190</v>
      </c>
      <c r="E15" s="226" t="s">
        <v>191</v>
      </c>
      <c r="F15" s="227">
        <v>111698</v>
      </c>
    </row>
    <row r="16" spans="1:6" x14ac:dyDescent="0.2">
      <c r="A16" s="230">
        <v>15</v>
      </c>
      <c r="B16" s="226" t="s">
        <v>215</v>
      </c>
      <c r="C16" s="226" t="s">
        <v>216</v>
      </c>
      <c r="D16" s="226" t="s">
        <v>217</v>
      </c>
      <c r="E16" s="226" t="s">
        <v>184</v>
      </c>
      <c r="F16" s="227">
        <v>132634</v>
      </c>
    </row>
    <row r="17" spans="1:10" x14ac:dyDescent="0.2">
      <c r="A17" s="230">
        <v>11</v>
      </c>
      <c r="B17" s="226" t="s">
        <v>205</v>
      </c>
      <c r="C17" s="226" t="s">
        <v>206</v>
      </c>
      <c r="D17" s="226" t="s">
        <v>188</v>
      </c>
      <c r="E17" s="226" t="s">
        <v>184</v>
      </c>
      <c r="F17" s="227">
        <v>124181</v>
      </c>
    </row>
    <row r="18" spans="1:10" x14ac:dyDescent="0.2">
      <c r="A18" s="230">
        <v>13</v>
      </c>
      <c r="B18" s="226" t="s">
        <v>210</v>
      </c>
      <c r="C18" s="226" t="s">
        <v>211</v>
      </c>
      <c r="D18" s="226" t="s">
        <v>212</v>
      </c>
      <c r="E18" s="226" t="s">
        <v>191</v>
      </c>
      <c r="F18" s="227">
        <v>125962</v>
      </c>
    </row>
    <row r="19" spans="1:10" x14ac:dyDescent="0.2">
      <c r="A19" s="230">
        <v>14</v>
      </c>
      <c r="B19" s="226" t="s">
        <v>213</v>
      </c>
      <c r="C19" s="226" t="s">
        <v>214</v>
      </c>
      <c r="D19" s="226" t="s">
        <v>190</v>
      </c>
      <c r="E19" s="226" t="s">
        <v>191</v>
      </c>
      <c r="F19" s="227">
        <v>116555</v>
      </c>
    </row>
    <row r="20" spans="1:10" x14ac:dyDescent="0.2">
      <c r="A20" s="230">
        <v>4</v>
      </c>
      <c r="B20" s="226" t="s">
        <v>192</v>
      </c>
      <c r="C20" s="226" t="s">
        <v>187</v>
      </c>
      <c r="D20" s="226" t="s">
        <v>188</v>
      </c>
      <c r="E20" s="226" t="s">
        <v>184</v>
      </c>
      <c r="F20" s="227">
        <v>119007</v>
      </c>
    </row>
    <row r="21" spans="1:10" x14ac:dyDescent="0.2">
      <c r="A21" s="230">
        <v>2</v>
      </c>
      <c r="B21" s="226" t="s">
        <v>192</v>
      </c>
      <c r="C21" s="226" t="s">
        <v>182</v>
      </c>
      <c r="D21" s="226" t="s">
        <v>188</v>
      </c>
      <c r="E21" s="226" t="s">
        <v>184</v>
      </c>
      <c r="F21" s="227">
        <v>80625</v>
      </c>
      <c r="G21" s="92"/>
      <c r="H21" s="92"/>
      <c r="I21" s="92"/>
    </row>
    <row r="22" spans="1:10" x14ac:dyDescent="0.2">
      <c r="A22" s="230">
        <v>6</v>
      </c>
      <c r="B22" s="226" t="s">
        <v>192</v>
      </c>
      <c r="C22" s="226" t="s">
        <v>193</v>
      </c>
      <c r="D22" s="226" t="s">
        <v>194</v>
      </c>
      <c r="E22" s="226" t="s">
        <v>181</v>
      </c>
      <c r="F22" s="227">
        <v>91355</v>
      </c>
      <c r="G22" s="92"/>
      <c r="H22" s="92"/>
      <c r="I22" s="92"/>
    </row>
    <row r="23" spans="1:10" x14ac:dyDescent="0.2">
      <c r="A23" s="230">
        <v>20</v>
      </c>
      <c r="B23" s="226" t="s">
        <v>227</v>
      </c>
      <c r="C23" s="226" t="s">
        <v>228</v>
      </c>
      <c r="D23" s="226" t="s">
        <v>196</v>
      </c>
      <c r="E23" s="226" t="s">
        <v>197</v>
      </c>
      <c r="F23" s="227">
        <v>88013</v>
      </c>
      <c r="G23" s="92"/>
      <c r="H23" s="92"/>
      <c r="I23" s="92"/>
    </row>
    <row r="24" spans="1:10" x14ac:dyDescent="0.2">
      <c r="A24" s="230">
        <v>8</v>
      </c>
      <c r="B24" s="226" t="s">
        <v>198</v>
      </c>
      <c r="C24" s="226" t="s">
        <v>199</v>
      </c>
      <c r="D24" s="226" t="s">
        <v>196</v>
      </c>
      <c r="E24" s="226" t="s">
        <v>197</v>
      </c>
      <c r="F24" s="227">
        <v>81243</v>
      </c>
      <c r="G24" s="92"/>
      <c r="H24" s="92"/>
      <c r="I24" s="92"/>
    </row>
    <row r="25" spans="1:10" x14ac:dyDescent="0.2">
      <c r="G25" s="92"/>
      <c r="H25" s="92"/>
      <c r="I25" s="92"/>
    </row>
    <row r="26" spans="1:10" x14ac:dyDescent="0.2">
      <c r="G26" s="92"/>
      <c r="H26" s="92"/>
      <c r="I26" s="92"/>
    </row>
    <row r="27" spans="1:10" x14ac:dyDescent="0.2">
      <c r="E27" s="319" t="s">
        <v>13</v>
      </c>
      <c r="F27" s="320">
        <f>SUM(F5:F24)</f>
        <v>1986242</v>
      </c>
      <c r="G27" s="92"/>
      <c r="H27" s="92"/>
      <c r="I27" s="92"/>
    </row>
    <row r="28" spans="1:10" x14ac:dyDescent="0.2">
      <c r="I28" s="92"/>
    </row>
    <row r="29" spans="1:10" x14ac:dyDescent="0.2">
      <c r="A29" s="138" t="s">
        <v>14</v>
      </c>
      <c r="B29" s="212"/>
      <c r="C29" s="212"/>
      <c r="D29" s="222"/>
      <c r="E29" s="91"/>
      <c r="F29" s="91"/>
      <c r="G29" s="138" t="s">
        <v>15</v>
      </c>
      <c r="H29" s="218"/>
      <c r="I29" s="211"/>
      <c r="J29" s="78"/>
    </row>
    <row r="30" spans="1:10" x14ac:dyDescent="0.2">
      <c r="A30" s="89" t="s">
        <v>250</v>
      </c>
      <c r="B30" s="110"/>
      <c r="C30" s="91"/>
      <c r="D30" s="225"/>
      <c r="E30" s="92"/>
      <c r="F30" s="91"/>
      <c r="G30" s="8" t="s">
        <v>239</v>
      </c>
      <c r="H30" s="40"/>
      <c r="I30" s="21"/>
      <c r="J30" s="79"/>
    </row>
    <row r="31" spans="1:10" x14ac:dyDescent="0.2">
      <c r="A31" s="89" t="s">
        <v>251</v>
      </c>
      <c r="B31" s="110"/>
      <c r="C31" s="91"/>
      <c r="D31" s="225"/>
      <c r="E31" s="92"/>
      <c r="F31" s="91"/>
      <c r="G31" s="8" t="s">
        <v>248</v>
      </c>
      <c r="H31" s="40"/>
      <c r="I31" s="21"/>
      <c r="J31" s="79"/>
    </row>
    <row r="32" spans="1:10" x14ac:dyDescent="0.2">
      <c r="A32" s="8" t="s">
        <v>340</v>
      </c>
      <c r="B32" s="9"/>
      <c r="C32" s="21"/>
      <c r="D32" s="79"/>
      <c r="E32" s="21"/>
      <c r="F32" s="91"/>
      <c r="G32" s="8"/>
      <c r="H32" s="21" t="s">
        <v>244</v>
      </c>
      <c r="I32" s="118" t="s">
        <v>243</v>
      </c>
      <c r="J32" s="79"/>
    </row>
    <row r="33" spans="1:10" x14ac:dyDescent="0.2">
      <c r="A33" s="8" t="s">
        <v>249</v>
      </c>
      <c r="B33" s="9"/>
      <c r="C33" s="21"/>
      <c r="D33" s="79"/>
      <c r="E33" s="21"/>
      <c r="F33" s="92"/>
      <c r="G33" s="8"/>
      <c r="H33" s="92" t="s">
        <v>245</v>
      </c>
      <c r="I33" s="118" t="s">
        <v>246</v>
      </c>
      <c r="J33" s="79"/>
    </row>
    <row r="34" spans="1:10" x14ac:dyDescent="0.2">
      <c r="A34" s="89"/>
      <c r="B34" s="110"/>
      <c r="C34" s="91"/>
      <c r="D34" s="225"/>
      <c r="E34" s="92"/>
      <c r="F34" s="92"/>
      <c r="G34" s="89" t="s">
        <v>252</v>
      </c>
      <c r="H34" s="21"/>
      <c r="I34" s="21"/>
      <c r="J34" s="79"/>
    </row>
    <row r="35" spans="1:10" x14ac:dyDescent="0.2">
      <c r="A35" s="8" t="s">
        <v>253</v>
      </c>
      <c r="B35" s="113"/>
      <c r="C35" s="113"/>
      <c r="D35" s="223"/>
      <c r="E35" s="92"/>
      <c r="F35" s="92"/>
      <c r="G35" s="80" t="s">
        <v>257</v>
      </c>
      <c r="H35" s="107"/>
      <c r="I35" s="107"/>
      <c r="J35" s="82"/>
    </row>
    <row r="36" spans="1:10" x14ac:dyDescent="0.2">
      <c r="A36" s="114" t="s">
        <v>238</v>
      </c>
      <c r="B36" s="115"/>
      <c r="C36" s="113"/>
      <c r="D36" s="223"/>
      <c r="E36" s="92"/>
      <c r="F36" s="92"/>
    </row>
    <row r="37" spans="1:10" x14ac:dyDescent="0.2">
      <c r="A37" s="8" t="s">
        <v>254</v>
      </c>
      <c r="B37" s="115"/>
      <c r="C37" s="113"/>
      <c r="D37" s="223"/>
      <c r="F37" s="92"/>
      <c r="G37" s="138" t="s">
        <v>27</v>
      </c>
      <c r="H37" s="139"/>
      <c r="I37" s="235"/>
      <c r="J37" s="78"/>
    </row>
    <row r="38" spans="1:10" x14ac:dyDescent="0.2">
      <c r="A38" s="89" t="s">
        <v>255</v>
      </c>
      <c r="B38" s="110"/>
      <c r="C38" s="91"/>
      <c r="D38" s="225"/>
      <c r="F38" s="92"/>
      <c r="G38" s="89" t="s">
        <v>260</v>
      </c>
      <c r="H38" s="92"/>
      <c r="I38" s="118"/>
      <c r="J38" s="79"/>
    </row>
    <row r="39" spans="1:10" x14ac:dyDescent="0.2">
      <c r="A39" s="90" t="s">
        <v>256</v>
      </c>
      <c r="B39" s="216"/>
      <c r="C39" s="221"/>
      <c r="D39" s="119"/>
      <c r="G39" s="89" t="s">
        <v>258</v>
      </c>
      <c r="H39" s="92"/>
      <c r="I39" s="21"/>
      <c r="J39" s="79"/>
    </row>
    <row r="40" spans="1:10" x14ac:dyDescent="0.2">
      <c r="G40" s="90" t="s">
        <v>259</v>
      </c>
      <c r="H40" s="107"/>
      <c r="I40" s="107"/>
      <c r="J40" s="82"/>
    </row>
    <row r="43" spans="1:10" x14ac:dyDescent="0.2">
      <c r="A43" s="2"/>
    </row>
  </sheetData>
  <sortState ref="A5:F24">
    <sortCondition ref="B12"/>
  </sortState>
  <phoneticPr fontId="0" type="noConversion"/>
  <conditionalFormatting sqref="E29:F32 I32:I33 H29:H31 C30:C31 C33:C34 C38:C39 I37:I38">
    <cfRule type="cellIs" dxfId="3" priority="1" stopIfTrue="1" operator="between">
      <formula>1</formula>
      <formula>3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pageSetUpPr fitToPage="1"/>
  </sheetPr>
  <dimension ref="A1:J37"/>
  <sheetViews>
    <sheetView workbookViewId="0">
      <selection activeCell="A2" sqref="A2"/>
    </sheetView>
  </sheetViews>
  <sheetFormatPr defaultRowHeight="12.75" x14ac:dyDescent="0.2"/>
  <cols>
    <col min="1" max="1" width="16.7109375" customWidth="1"/>
    <col min="2" max="2" width="14.42578125" style="23" customWidth="1"/>
    <col min="3" max="3" width="17.7109375" bestFit="1" customWidth="1"/>
    <col min="4" max="4" width="14.42578125" customWidth="1"/>
    <col min="5" max="5" width="15.140625" bestFit="1" customWidth="1"/>
    <col min="6" max="6" width="14.140625" bestFit="1" customWidth="1"/>
    <col min="13" max="13" width="12.5703125" bestFit="1" customWidth="1"/>
  </cols>
  <sheetData>
    <row r="1" spans="1:6" s="100" customFormat="1" ht="18.75" x14ac:dyDescent="0.3">
      <c r="A1" s="100" t="s">
        <v>175</v>
      </c>
      <c r="B1" s="101"/>
    </row>
    <row r="3" spans="1:6" x14ac:dyDescent="0.2">
      <c r="A3" s="2" t="s">
        <v>36</v>
      </c>
    </row>
    <row r="4" spans="1:6" ht="13.5" thickBot="1" x14ac:dyDescent="0.25">
      <c r="A4" s="233" t="s">
        <v>53</v>
      </c>
      <c r="B4" s="233" t="s">
        <v>52</v>
      </c>
      <c r="C4" s="233" t="s">
        <v>176</v>
      </c>
      <c r="D4" s="233" t="s">
        <v>174</v>
      </c>
      <c r="E4" s="234" t="s">
        <v>177</v>
      </c>
    </row>
    <row r="5" spans="1:6" ht="13.5" thickTop="1" x14ac:dyDescent="0.2">
      <c r="A5" s="228" t="s">
        <v>178</v>
      </c>
      <c r="B5" s="228" t="s">
        <v>179</v>
      </c>
      <c r="C5" s="228" t="s">
        <v>180</v>
      </c>
      <c r="D5" s="228" t="s">
        <v>181</v>
      </c>
      <c r="E5" s="229">
        <v>76607</v>
      </c>
      <c r="F5" s="117"/>
    </row>
    <row r="6" spans="1:6" x14ac:dyDescent="0.2">
      <c r="A6" s="226" t="s">
        <v>192</v>
      </c>
      <c r="B6" s="226" t="s">
        <v>182</v>
      </c>
      <c r="C6" s="226" t="s">
        <v>188</v>
      </c>
      <c r="D6" s="226" t="s">
        <v>184</v>
      </c>
      <c r="E6" s="227">
        <v>80625</v>
      </c>
      <c r="F6" s="117"/>
    </row>
    <row r="7" spans="1:6" x14ac:dyDescent="0.2">
      <c r="A7" s="226" t="s">
        <v>185</v>
      </c>
      <c r="B7" s="226" t="s">
        <v>186</v>
      </c>
      <c r="C7" s="226" t="s">
        <v>183</v>
      </c>
      <c r="D7" s="226" t="s">
        <v>184</v>
      </c>
      <c r="E7" s="227">
        <v>80625</v>
      </c>
      <c r="F7" s="117"/>
    </row>
    <row r="8" spans="1:6" x14ac:dyDescent="0.2">
      <c r="A8" s="226" t="s">
        <v>192</v>
      </c>
      <c r="B8" s="226" t="s">
        <v>187</v>
      </c>
      <c r="C8" s="226" t="s">
        <v>188</v>
      </c>
      <c r="D8" s="226" t="s">
        <v>184</v>
      </c>
      <c r="E8" s="227">
        <v>119007</v>
      </c>
      <c r="F8" s="117"/>
    </row>
    <row r="9" spans="1:6" x14ac:dyDescent="0.2">
      <c r="A9" s="226" t="s">
        <v>225</v>
      </c>
      <c r="B9" s="226" t="s">
        <v>189</v>
      </c>
      <c r="C9" s="226" t="s">
        <v>190</v>
      </c>
      <c r="D9" s="226" t="s">
        <v>191</v>
      </c>
      <c r="E9" s="227">
        <v>111698</v>
      </c>
      <c r="F9" s="117"/>
    </row>
    <row r="10" spans="1:6" x14ac:dyDescent="0.2">
      <c r="A10" s="226" t="s">
        <v>192</v>
      </c>
      <c r="B10" s="226" t="s">
        <v>193</v>
      </c>
      <c r="C10" s="226" t="s">
        <v>194</v>
      </c>
      <c r="D10" s="226" t="s">
        <v>181</v>
      </c>
      <c r="E10" s="227">
        <v>91355</v>
      </c>
      <c r="F10" s="117"/>
    </row>
    <row r="11" spans="1:6" x14ac:dyDescent="0.2">
      <c r="A11" s="226" t="s">
        <v>195</v>
      </c>
      <c r="B11" s="226" t="s">
        <v>168</v>
      </c>
      <c r="C11" s="226" t="s">
        <v>196</v>
      </c>
      <c r="D11" s="226" t="s">
        <v>197</v>
      </c>
      <c r="E11" s="227">
        <v>81243</v>
      </c>
      <c r="F11" s="117"/>
    </row>
    <row r="12" spans="1:6" x14ac:dyDescent="0.2">
      <c r="A12" s="226" t="s">
        <v>198</v>
      </c>
      <c r="B12" s="226" t="s">
        <v>199</v>
      </c>
      <c r="C12" s="226" t="s">
        <v>196</v>
      </c>
      <c r="D12" s="226" t="s">
        <v>197</v>
      </c>
      <c r="E12" s="227">
        <v>81243</v>
      </c>
      <c r="F12" s="117"/>
    </row>
    <row r="13" spans="1:6" x14ac:dyDescent="0.2">
      <c r="A13" s="226" t="s">
        <v>200</v>
      </c>
      <c r="B13" s="226" t="s">
        <v>201</v>
      </c>
      <c r="C13" s="226" t="s">
        <v>202</v>
      </c>
      <c r="D13" s="226" t="s">
        <v>203</v>
      </c>
      <c r="E13" s="227">
        <v>81338</v>
      </c>
      <c r="F13" s="117"/>
    </row>
    <row r="14" spans="1:6" x14ac:dyDescent="0.2">
      <c r="A14" s="226" t="s">
        <v>200</v>
      </c>
      <c r="B14" s="226" t="s">
        <v>204</v>
      </c>
      <c r="C14" s="226" t="s">
        <v>202</v>
      </c>
      <c r="D14" s="226" t="s">
        <v>203</v>
      </c>
      <c r="E14" s="227">
        <v>82338</v>
      </c>
      <c r="F14" s="117"/>
    </row>
    <row r="15" spans="1:6" x14ac:dyDescent="0.2">
      <c r="A15" s="226" t="s">
        <v>205</v>
      </c>
      <c r="B15" s="226" t="s">
        <v>206</v>
      </c>
      <c r="C15" s="226" t="s">
        <v>188</v>
      </c>
      <c r="D15" s="226" t="s">
        <v>184</v>
      </c>
      <c r="E15" s="227">
        <v>124181</v>
      </c>
      <c r="F15" s="117"/>
    </row>
    <row r="16" spans="1:6" x14ac:dyDescent="0.2">
      <c r="A16" s="226" t="s">
        <v>207</v>
      </c>
      <c r="B16" s="226" t="s">
        <v>208</v>
      </c>
      <c r="C16" s="226" t="s">
        <v>209</v>
      </c>
      <c r="D16" s="226" t="s">
        <v>184</v>
      </c>
      <c r="E16" s="227">
        <v>74562</v>
      </c>
      <c r="F16" s="117"/>
    </row>
    <row r="17" spans="1:10" x14ac:dyDescent="0.2">
      <c r="A17" s="226" t="s">
        <v>210</v>
      </c>
      <c r="B17" s="226" t="s">
        <v>211</v>
      </c>
      <c r="C17" s="226" t="s">
        <v>212</v>
      </c>
      <c r="D17" s="226" t="s">
        <v>191</v>
      </c>
      <c r="E17" s="227">
        <v>125962</v>
      </c>
      <c r="F17" s="117"/>
    </row>
    <row r="18" spans="1:10" x14ac:dyDescent="0.2">
      <c r="A18" s="226" t="s">
        <v>213</v>
      </c>
      <c r="B18" s="226" t="s">
        <v>214</v>
      </c>
      <c r="C18" s="226" t="s">
        <v>190</v>
      </c>
      <c r="D18" s="226" t="s">
        <v>191</v>
      </c>
      <c r="E18" s="227">
        <v>116555</v>
      </c>
      <c r="F18" s="117"/>
    </row>
    <row r="19" spans="1:10" x14ac:dyDescent="0.2">
      <c r="A19" s="226" t="s">
        <v>215</v>
      </c>
      <c r="B19" s="226" t="s">
        <v>216</v>
      </c>
      <c r="C19" s="226" t="s">
        <v>217</v>
      </c>
      <c r="D19" s="226" t="s">
        <v>184</v>
      </c>
      <c r="E19" s="227">
        <v>132634</v>
      </c>
      <c r="F19" s="117"/>
    </row>
    <row r="20" spans="1:10" x14ac:dyDescent="0.2">
      <c r="A20" s="226" t="s">
        <v>218</v>
      </c>
      <c r="B20" s="226" t="s">
        <v>219</v>
      </c>
      <c r="C20" s="226" t="s">
        <v>196</v>
      </c>
      <c r="D20" s="226" t="s">
        <v>197</v>
      </c>
      <c r="E20" s="227">
        <v>84628</v>
      </c>
      <c r="F20" s="117"/>
    </row>
    <row r="21" spans="1:10" x14ac:dyDescent="0.2">
      <c r="A21" s="226" t="s">
        <v>220</v>
      </c>
      <c r="B21" s="226" t="s">
        <v>221</v>
      </c>
      <c r="C21" s="226" t="s">
        <v>222</v>
      </c>
      <c r="D21" s="226" t="s">
        <v>203</v>
      </c>
      <c r="E21" s="227">
        <v>101007</v>
      </c>
      <c r="F21" s="117"/>
      <c r="G21" s="92"/>
      <c r="H21" s="92"/>
    </row>
    <row r="22" spans="1:10" x14ac:dyDescent="0.2">
      <c r="A22" s="226" t="s">
        <v>223</v>
      </c>
      <c r="B22" s="226" t="s">
        <v>224</v>
      </c>
      <c r="C22" s="226" t="s">
        <v>212</v>
      </c>
      <c r="D22" s="226" t="s">
        <v>191</v>
      </c>
      <c r="E22" s="227">
        <v>131210</v>
      </c>
      <c r="F22" s="117"/>
      <c r="G22" s="92"/>
      <c r="H22" s="92"/>
    </row>
    <row r="23" spans="1:10" x14ac:dyDescent="0.2">
      <c r="A23" s="226" t="s">
        <v>225</v>
      </c>
      <c r="B23" s="226" t="s">
        <v>226</v>
      </c>
      <c r="C23" s="226" t="s">
        <v>190</v>
      </c>
      <c r="D23" s="226" t="s">
        <v>191</v>
      </c>
      <c r="E23" s="227">
        <v>121411</v>
      </c>
      <c r="F23" s="117"/>
      <c r="G23" s="92"/>
      <c r="H23" s="92"/>
    </row>
    <row r="24" spans="1:10" x14ac:dyDescent="0.2">
      <c r="A24" s="226" t="s">
        <v>227</v>
      </c>
      <c r="B24" s="226" t="s">
        <v>228</v>
      </c>
      <c r="C24" s="226" t="s">
        <v>196</v>
      </c>
      <c r="D24" s="226" t="s">
        <v>197</v>
      </c>
      <c r="E24" s="227">
        <v>88013</v>
      </c>
      <c r="F24" s="117"/>
      <c r="G24" s="92"/>
      <c r="H24" s="92"/>
    </row>
    <row r="25" spans="1:10" x14ac:dyDescent="0.2">
      <c r="A25" s="92"/>
      <c r="B25" s="91"/>
      <c r="C25" s="92"/>
      <c r="D25" s="92"/>
      <c r="E25" s="92"/>
      <c r="F25" s="92"/>
      <c r="G25" s="92"/>
      <c r="H25" s="92"/>
    </row>
    <row r="26" spans="1:10" x14ac:dyDescent="0.2">
      <c r="A26" s="111"/>
      <c r="B26" s="63"/>
      <c r="C26" s="63"/>
      <c r="D26" s="92"/>
      <c r="E26" s="92"/>
      <c r="F26" s="92"/>
      <c r="G26" s="92"/>
      <c r="H26" s="92"/>
      <c r="I26" s="92"/>
    </row>
    <row r="27" spans="1:10" x14ac:dyDescent="0.2">
      <c r="A27" s="138" t="s">
        <v>14</v>
      </c>
      <c r="B27" s="212"/>
      <c r="C27" s="212"/>
      <c r="D27" s="213"/>
      <c r="E27" s="219"/>
      <c r="F27" s="214"/>
      <c r="H27" s="138" t="s">
        <v>15</v>
      </c>
      <c r="I27" s="218"/>
      <c r="J27" s="78"/>
    </row>
    <row r="28" spans="1:10" x14ac:dyDescent="0.2">
      <c r="A28" s="8" t="s">
        <v>230</v>
      </c>
      <c r="B28" s="113"/>
      <c r="C28" s="113"/>
      <c r="D28" s="110"/>
      <c r="E28" s="91"/>
      <c r="F28" s="220"/>
      <c r="H28" s="80" t="s">
        <v>234</v>
      </c>
      <c r="I28" s="161"/>
      <c r="J28" s="82"/>
    </row>
    <row r="29" spans="1:10" x14ac:dyDescent="0.2">
      <c r="A29" s="114" t="s">
        <v>229</v>
      </c>
      <c r="B29" s="115"/>
      <c r="C29" s="113"/>
      <c r="D29" s="110"/>
      <c r="E29" s="91"/>
      <c r="F29" s="220"/>
      <c r="H29" s="43"/>
      <c r="I29" s="92"/>
    </row>
    <row r="30" spans="1:10" x14ac:dyDescent="0.2">
      <c r="A30" s="114" t="s">
        <v>231</v>
      </c>
      <c r="B30" s="115"/>
      <c r="C30" s="113"/>
      <c r="D30" s="110"/>
      <c r="E30" s="91"/>
      <c r="F30" s="220"/>
      <c r="I30" s="92"/>
    </row>
    <row r="31" spans="1:10" x14ac:dyDescent="0.2">
      <c r="A31" s="89" t="s">
        <v>232</v>
      </c>
      <c r="B31" s="110"/>
      <c r="C31" s="91"/>
      <c r="D31" s="92"/>
      <c r="E31" s="92"/>
      <c r="F31" s="225"/>
      <c r="G31" s="92"/>
      <c r="H31" s="92"/>
      <c r="I31" s="92"/>
    </row>
    <row r="32" spans="1:10" x14ac:dyDescent="0.2">
      <c r="A32" s="90" t="s">
        <v>233</v>
      </c>
      <c r="B32" s="216"/>
      <c r="C32" s="221"/>
      <c r="D32" s="93"/>
      <c r="E32" s="93"/>
      <c r="F32" s="119"/>
      <c r="G32" s="92"/>
      <c r="H32" s="92"/>
      <c r="I32" s="92"/>
    </row>
    <row r="33" spans="1:7" x14ac:dyDescent="0.2">
      <c r="A33" s="92"/>
      <c r="B33" s="110"/>
      <c r="C33" s="91"/>
      <c r="D33" s="92"/>
      <c r="E33" s="92"/>
      <c r="F33" s="92"/>
      <c r="G33" s="92"/>
    </row>
    <row r="34" spans="1:7" x14ac:dyDescent="0.2">
      <c r="A34" s="92"/>
      <c r="B34" s="110"/>
      <c r="C34" s="91"/>
      <c r="D34" s="92"/>
      <c r="E34" s="92"/>
      <c r="F34" s="92"/>
      <c r="G34" s="92"/>
    </row>
    <row r="35" spans="1:7" x14ac:dyDescent="0.2">
      <c r="A35" s="92"/>
      <c r="B35" s="110"/>
      <c r="C35" s="91"/>
      <c r="D35" s="92"/>
      <c r="E35" s="92"/>
      <c r="F35" s="92"/>
      <c r="G35" s="92"/>
    </row>
    <row r="36" spans="1:7" x14ac:dyDescent="0.2">
      <c r="A36" s="92"/>
      <c r="B36" s="110"/>
      <c r="C36" s="91"/>
      <c r="D36" s="92"/>
      <c r="E36" s="92"/>
      <c r="F36" s="92"/>
      <c r="G36" s="92"/>
    </row>
    <row r="37" spans="1:7" x14ac:dyDescent="0.2">
      <c r="A37" s="92"/>
      <c r="B37" s="110"/>
      <c r="C37" s="91"/>
      <c r="D37" s="92"/>
      <c r="E37" s="92"/>
      <c r="F37" s="92"/>
      <c r="G37" s="92"/>
    </row>
  </sheetData>
  <phoneticPr fontId="0" type="noConversion"/>
  <conditionalFormatting sqref="C31:C37 E27:F30 I27:I28 H29:H30">
    <cfRule type="cellIs" dxfId="5" priority="1" stopIfTrue="1" operator="between">
      <formula>1</formula>
      <formula>3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K26"/>
  <sheetViews>
    <sheetView showZeros="0" zoomScale="90" workbookViewId="0">
      <selection activeCell="A2" sqref="A2"/>
    </sheetView>
  </sheetViews>
  <sheetFormatPr defaultRowHeight="12.75" x14ac:dyDescent="0.2"/>
  <cols>
    <col min="1" max="4" width="16.42578125" customWidth="1"/>
    <col min="5" max="5" width="19.7109375" bestFit="1" customWidth="1"/>
    <col min="6" max="6" width="13.42578125" customWidth="1"/>
    <col min="8" max="8" width="14.140625" bestFit="1" customWidth="1"/>
  </cols>
  <sheetData>
    <row r="1" spans="1:11" s="100" customFormat="1" ht="18.75" x14ac:dyDescent="0.3">
      <c r="A1" s="100" t="s">
        <v>294</v>
      </c>
    </row>
    <row r="3" spans="1:11" x14ac:dyDescent="0.2">
      <c r="A3" s="2" t="s">
        <v>36</v>
      </c>
    </row>
    <row r="4" spans="1:11" s="1" customFormat="1" ht="26.25" thickBot="1" x14ac:dyDescent="0.25">
      <c r="A4" s="238" t="s">
        <v>261</v>
      </c>
      <c r="B4" s="239" t="s">
        <v>1</v>
      </c>
      <c r="C4" s="239" t="s">
        <v>444</v>
      </c>
      <c r="D4" s="239" t="s">
        <v>445</v>
      </c>
      <c r="E4" s="240" t="s">
        <v>269</v>
      </c>
    </row>
    <row r="5" spans="1:11" ht="13.5" thickTop="1" x14ac:dyDescent="0.2">
      <c r="A5" s="136" t="s">
        <v>293</v>
      </c>
      <c r="B5" s="237">
        <v>29750</v>
      </c>
      <c r="C5" s="237">
        <v>600</v>
      </c>
      <c r="D5" s="237">
        <v>650</v>
      </c>
      <c r="E5" s="137">
        <v>550</v>
      </c>
    </row>
    <row r="6" spans="1:11" x14ac:dyDescent="0.2">
      <c r="A6" s="135" t="s">
        <v>262</v>
      </c>
      <c r="B6" s="236">
        <v>69000</v>
      </c>
      <c r="C6" s="236" t="s">
        <v>273</v>
      </c>
      <c r="D6" s="236">
        <v>3500</v>
      </c>
      <c r="E6" s="95">
        <v>600</v>
      </c>
    </row>
    <row r="7" spans="1:11" x14ac:dyDescent="0.2">
      <c r="A7" s="135" t="s">
        <v>263</v>
      </c>
      <c r="B7" s="236">
        <v>30000</v>
      </c>
      <c r="C7" s="236">
        <v>850</v>
      </c>
      <c r="D7" s="236">
        <v>950</v>
      </c>
      <c r="E7" s="95" t="s">
        <v>270</v>
      </c>
    </row>
    <row r="8" spans="1:11" x14ac:dyDescent="0.2">
      <c r="A8" s="135" t="s">
        <v>264</v>
      </c>
      <c r="B8" s="236">
        <v>34250</v>
      </c>
      <c r="C8" s="236" t="s">
        <v>273</v>
      </c>
      <c r="D8" s="236" t="s">
        <v>273</v>
      </c>
      <c r="E8" s="95" t="s">
        <v>270</v>
      </c>
    </row>
    <row r="9" spans="1:11" x14ac:dyDescent="0.2">
      <c r="A9" s="135" t="s">
        <v>265</v>
      </c>
      <c r="B9" s="236">
        <v>31220</v>
      </c>
      <c r="C9" s="323">
        <v>790</v>
      </c>
      <c r="D9" s="236">
        <v>630</v>
      </c>
      <c r="E9" s="95">
        <v>700</v>
      </c>
    </row>
    <row r="10" spans="1:11" x14ac:dyDescent="0.2">
      <c r="A10" s="318" t="s">
        <v>443</v>
      </c>
      <c r="B10" s="236">
        <v>65000</v>
      </c>
      <c r="C10" s="323" t="s">
        <v>273</v>
      </c>
      <c r="D10" s="236">
        <v>1800</v>
      </c>
      <c r="E10" s="95">
        <v>900</v>
      </c>
    </row>
    <row r="11" spans="1:11" x14ac:dyDescent="0.2">
      <c r="A11" s="135" t="s">
        <v>266</v>
      </c>
      <c r="B11" s="236">
        <v>55000</v>
      </c>
      <c r="C11" s="236" t="s">
        <v>273</v>
      </c>
      <c r="D11" s="236">
        <v>3400</v>
      </c>
      <c r="E11" s="95">
        <v>950</v>
      </c>
    </row>
    <row r="12" spans="1:11" x14ac:dyDescent="0.2">
      <c r="A12" s="21"/>
      <c r="B12" s="9"/>
      <c r="C12" s="9"/>
      <c r="D12" s="9"/>
      <c r="E12" s="9"/>
    </row>
    <row r="13" spans="1:11" x14ac:dyDescent="0.2">
      <c r="A13" s="21"/>
      <c r="B13" s="9"/>
      <c r="C13" s="9"/>
      <c r="D13" s="9"/>
      <c r="E13" s="9"/>
    </row>
    <row r="14" spans="1:11" x14ac:dyDescent="0.2">
      <c r="A14" s="138" t="s">
        <v>14</v>
      </c>
      <c r="B14" s="212"/>
      <c r="C14" s="212"/>
      <c r="D14" s="213"/>
      <c r="E14" s="214"/>
      <c r="F14" s="91"/>
      <c r="G14" s="138" t="s">
        <v>15</v>
      </c>
      <c r="H14" s="218"/>
      <c r="I14" s="139"/>
      <c r="J14" s="139"/>
      <c r="K14" s="78"/>
    </row>
    <row r="15" spans="1:11" x14ac:dyDescent="0.2">
      <c r="A15" s="8" t="s">
        <v>274</v>
      </c>
      <c r="B15" s="113"/>
      <c r="C15" s="113"/>
      <c r="D15" s="110"/>
      <c r="E15" s="220"/>
      <c r="F15" s="91"/>
      <c r="G15" s="8" t="s">
        <v>280</v>
      </c>
      <c r="H15" s="40" t="s">
        <v>281</v>
      </c>
      <c r="I15" s="21"/>
      <c r="J15" s="21"/>
      <c r="K15" s="79"/>
    </row>
    <row r="16" spans="1:11" x14ac:dyDescent="0.2">
      <c r="A16" s="114" t="s">
        <v>275</v>
      </c>
      <c r="B16" s="115"/>
      <c r="C16" s="113"/>
      <c r="D16" s="110"/>
      <c r="E16" s="220"/>
      <c r="F16" s="91"/>
      <c r="G16" s="8"/>
      <c r="H16" s="322" t="s">
        <v>447</v>
      </c>
      <c r="I16" s="21"/>
      <c r="J16" s="21"/>
      <c r="K16" s="79"/>
    </row>
    <row r="17" spans="1:11" x14ac:dyDescent="0.2">
      <c r="A17" s="114" t="s">
        <v>276</v>
      </c>
      <c r="B17" s="115"/>
      <c r="C17" s="113"/>
      <c r="D17" s="110"/>
      <c r="E17" s="220"/>
      <c r="F17" s="91"/>
      <c r="G17" s="8"/>
      <c r="H17" s="21" t="s">
        <v>282</v>
      </c>
      <c r="I17" s="21"/>
      <c r="J17" s="21"/>
      <c r="K17" s="79"/>
    </row>
    <row r="18" spans="1:11" x14ac:dyDescent="0.2">
      <c r="A18" s="321" t="s">
        <v>446</v>
      </c>
      <c r="B18" s="110"/>
      <c r="C18" s="91"/>
      <c r="D18" s="92"/>
      <c r="E18" s="225"/>
      <c r="F18" s="92"/>
      <c r="G18" s="8"/>
      <c r="H18" s="92" t="s">
        <v>283</v>
      </c>
      <c r="I18" s="21"/>
      <c r="J18" s="21"/>
      <c r="K18" s="79"/>
    </row>
    <row r="19" spans="1:11" x14ac:dyDescent="0.2">
      <c r="A19" s="8" t="s">
        <v>277</v>
      </c>
      <c r="B19" s="9"/>
      <c r="C19" s="9"/>
      <c r="D19" s="9"/>
      <c r="E19" s="10"/>
      <c r="G19" s="8"/>
      <c r="H19" s="21" t="s">
        <v>284</v>
      </c>
      <c r="I19" s="21"/>
      <c r="J19" s="21"/>
      <c r="K19" s="79"/>
    </row>
    <row r="20" spans="1:11" x14ac:dyDescent="0.2">
      <c r="A20" s="8" t="s">
        <v>279</v>
      </c>
      <c r="B20" s="9"/>
      <c r="C20" s="9"/>
      <c r="D20" s="9"/>
      <c r="E20" s="10"/>
      <c r="G20" s="80" t="s">
        <v>287</v>
      </c>
      <c r="H20" s="107"/>
      <c r="I20" s="107"/>
      <c r="J20" s="107"/>
      <c r="K20" s="82"/>
    </row>
    <row r="21" spans="1:11" x14ac:dyDescent="0.2">
      <c r="A21" s="8" t="s">
        <v>278</v>
      </c>
      <c r="B21" s="9"/>
      <c r="C21" s="9"/>
      <c r="D21" s="9"/>
      <c r="E21" s="10"/>
    </row>
    <row r="22" spans="1:11" x14ac:dyDescent="0.2">
      <c r="A22" s="8" t="s">
        <v>285</v>
      </c>
      <c r="B22" s="9"/>
      <c r="C22" s="9"/>
      <c r="D22" s="9"/>
      <c r="E22" s="10"/>
    </row>
    <row r="23" spans="1:11" x14ac:dyDescent="0.2">
      <c r="A23" s="8" t="s">
        <v>286</v>
      </c>
      <c r="B23" s="9"/>
      <c r="C23" s="9"/>
      <c r="D23" s="9"/>
      <c r="E23" s="10"/>
    </row>
    <row r="24" spans="1:11" x14ac:dyDescent="0.2">
      <c r="A24" s="8" t="s">
        <v>292</v>
      </c>
      <c r="B24" s="9"/>
      <c r="C24" s="9"/>
      <c r="D24" s="9"/>
      <c r="E24" s="10"/>
    </row>
    <row r="25" spans="1:11" x14ac:dyDescent="0.2">
      <c r="A25" s="80" t="s">
        <v>288</v>
      </c>
      <c r="B25" s="81"/>
      <c r="C25" s="81"/>
      <c r="D25" s="81"/>
      <c r="E25" s="84"/>
    </row>
    <row r="26" spans="1:11" x14ac:dyDescent="0.2">
      <c r="A26" s="21"/>
      <c r="B26" s="9"/>
      <c r="C26" s="9"/>
      <c r="D26" s="9"/>
      <c r="E26" s="9"/>
    </row>
  </sheetData>
  <phoneticPr fontId="0" type="noConversion"/>
  <conditionalFormatting sqref="E14:F17 C18 H14:H16">
    <cfRule type="cellIs" dxfId="2" priority="1" stopIfTrue="1" operator="between">
      <formula>1</formula>
      <formula>3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9">
    <pageSetUpPr fitToPage="1"/>
  </sheetPr>
  <dimension ref="A1:FN49"/>
  <sheetViews>
    <sheetView showZeros="0" zoomScale="90" workbookViewId="0">
      <selection activeCell="A2" sqref="A2"/>
    </sheetView>
  </sheetViews>
  <sheetFormatPr defaultRowHeight="12.75" x14ac:dyDescent="0.2"/>
  <cols>
    <col min="1" max="2" width="16.42578125" customWidth="1"/>
    <col min="3" max="3" width="20.5703125" customWidth="1"/>
    <col min="4" max="4" width="18.42578125" customWidth="1"/>
    <col min="5" max="5" width="15.7109375" customWidth="1"/>
    <col min="6" max="6" width="13.42578125" customWidth="1"/>
    <col min="8" max="8" width="14" bestFit="1" customWidth="1"/>
    <col min="9" max="9" width="16.85546875" customWidth="1"/>
    <col min="10" max="10" width="13.42578125" bestFit="1" customWidth="1"/>
  </cols>
  <sheetData>
    <row r="1" spans="1:170" s="100" customFormat="1" ht="18.75" x14ac:dyDescent="0.3">
      <c r="A1" s="100" t="s">
        <v>341</v>
      </c>
    </row>
    <row r="3" spans="1:170" x14ac:dyDescent="0.2">
      <c r="A3" s="2" t="s">
        <v>36</v>
      </c>
    </row>
    <row r="4" spans="1:170" s="1" customFormat="1" ht="26.25" thickBot="1" x14ac:dyDescent="0.25">
      <c r="A4" s="238" t="s">
        <v>261</v>
      </c>
      <c r="B4" s="239" t="s">
        <v>1</v>
      </c>
      <c r="C4" s="239" t="s">
        <v>444</v>
      </c>
      <c r="D4" s="239" t="s">
        <v>445</v>
      </c>
      <c r="E4" s="240" t="s">
        <v>342</v>
      </c>
      <c r="F4" s="240" t="s">
        <v>343</v>
      </c>
      <c r="H4" s="449" t="s">
        <v>450</v>
      </c>
      <c r="I4" s="450"/>
      <c r="J4" s="430" t="s">
        <v>448</v>
      </c>
    </row>
    <row r="5" spans="1:170" ht="13.5" thickTop="1" x14ac:dyDescent="0.2">
      <c r="A5" s="136" t="s">
        <v>293</v>
      </c>
      <c r="B5" s="237">
        <v>29750</v>
      </c>
      <c r="C5" s="237">
        <v>600</v>
      </c>
      <c r="D5" s="237">
        <v>650</v>
      </c>
      <c r="E5" s="137">
        <v>550</v>
      </c>
      <c r="F5" s="137">
        <v>540</v>
      </c>
      <c r="H5" s="345" t="s">
        <v>451</v>
      </c>
      <c r="I5" s="346">
        <v>0</v>
      </c>
      <c r="J5" s="343"/>
    </row>
    <row r="6" spans="1:170" x14ac:dyDescent="0.2">
      <c r="A6" s="135" t="s">
        <v>262</v>
      </c>
      <c r="B6" s="236">
        <v>85000</v>
      </c>
      <c r="C6" s="236" t="s">
        <v>273</v>
      </c>
      <c r="D6" s="236">
        <v>3500</v>
      </c>
      <c r="E6" s="95">
        <v>600</v>
      </c>
      <c r="F6" s="95">
        <v>660</v>
      </c>
      <c r="H6" s="345" t="s">
        <v>451</v>
      </c>
      <c r="I6" s="346">
        <v>1000</v>
      </c>
      <c r="J6" s="343">
        <v>200</v>
      </c>
    </row>
    <row r="7" spans="1:170" x14ac:dyDescent="0.2">
      <c r="A7" s="135" t="s">
        <v>263</v>
      </c>
      <c r="B7" s="236">
        <v>30000</v>
      </c>
      <c r="C7" s="236">
        <v>850</v>
      </c>
      <c r="D7" s="236">
        <v>950</v>
      </c>
      <c r="E7" s="95" t="s">
        <v>270</v>
      </c>
      <c r="F7" s="95">
        <v>150</v>
      </c>
      <c r="H7" s="345" t="s">
        <v>451</v>
      </c>
      <c r="I7" s="346">
        <v>2000</v>
      </c>
      <c r="J7" s="344">
        <v>1000</v>
      </c>
    </row>
    <row r="8" spans="1:170" x14ac:dyDescent="0.2">
      <c r="A8" s="135" t="s">
        <v>264</v>
      </c>
      <c r="B8" s="236">
        <v>34250</v>
      </c>
      <c r="C8" s="236" t="s">
        <v>273</v>
      </c>
      <c r="D8" s="236" t="s">
        <v>273</v>
      </c>
      <c r="E8" s="95" t="s">
        <v>270</v>
      </c>
      <c r="F8" s="95" t="s">
        <v>270</v>
      </c>
      <c r="H8" s="345" t="s">
        <v>451</v>
      </c>
      <c r="I8" s="347">
        <v>4000</v>
      </c>
      <c r="J8" s="344">
        <v>2000</v>
      </c>
    </row>
    <row r="9" spans="1:170" x14ac:dyDescent="0.2">
      <c r="A9" s="135" t="s">
        <v>265</v>
      </c>
      <c r="B9" s="236">
        <v>31220</v>
      </c>
      <c r="C9" s="236">
        <v>880</v>
      </c>
      <c r="D9" s="236">
        <v>630</v>
      </c>
      <c r="E9" s="95">
        <v>700</v>
      </c>
      <c r="F9" s="95" t="s">
        <v>270</v>
      </c>
      <c r="H9" s="345" t="s">
        <v>451</v>
      </c>
      <c r="I9" s="347">
        <v>8000</v>
      </c>
      <c r="J9" s="344">
        <v>3000</v>
      </c>
    </row>
    <row r="10" spans="1:170" x14ac:dyDescent="0.2">
      <c r="A10" s="318" t="s">
        <v>443</v>
      </c>
      <c r="B10" s="236">
        <v>65000</v>
      </c>
      <c r="C10" s="323" t="s">
        <v>273</v>
      </c>
      <c r="D10" s="236">
        <v>1800</v>
      </c>
      <c r="E10" s="95">
        <v>900</v>
      </c>
      <c r="F10" s="95">
        <v>980</v>
      </c>
      <c r="H10" s="345" t="s">
        <v>451</v>
      </c>
      <c r="I10" s="347">
        <v>12000</v>
      </c>
      <c r="J10" s="344">
        <v>4000</v>
      </c>
    </row>
    <row r="11" spans="1:170" x14ac:dyDescent="0.2">
      <c r="A11" s="135" t="s">
        <v>266</v>
      </c>
      <c r="B11" s="236">
        <v>55000</v>
      </c>
      <c r="C11" s="236" t="s">
        <v>273</v>
      </c>
      <c r="D11" s="236">
        <v>3400</v>
      </c>
      <c r="E11" s="95">
        <v>950</v>
      </c>
      <c r="F11" s="95">
        <v>950</v>
      </c>
      <c r="H11" s="345" t="s">
        <v>451</v>
      </c>
      <c r="I11" s="346">
        <v>20000</v>
      </c>
      <c r="J11" s="344">
        <v>5000</v>
      </c>
    </row>
    <row r="12" spans="1:170" x14ac:dyDescent="0.2">
      <c r="A12" s="21"/>
      <c r="B12" s="9"/>
      <c r="C12" s="9"/>
      <c r="D12" s="9"/>
      <c r="E12" s="9"/>
      <c r="H12" s="345" t="s">
        <v>451</v>
      </c>
      <c r="I12" s="347">
        <v>30000</v>
      </c>
      <c r="J12" s="344">
        <v>6000</v>
      </c>
    </row>
    <row r="13" spans="1:170" x14ac:dyDescent="0.2">
      <c r="A13" s="21"/>
      <c r="B13" s="9"/>
      <c r="C13" s="9"/>
      <c r="D13" s="9"/>
      <c r="E13" s="9"/>
    </row>
    <row r="14" spans="1:170" x14ac:dyDescent="0.2">
      <c r="A14" s="138" t="s">
        <v>14</v>
      </c>
      <c r="B14" s="212"/>
      <c r="C14" s="212"/>
      <c r="D14" s="213"/>
      <c r="E14" s="214"/>
      <c r="F14" s="91"/>
      <c r="G14" s="38"/>
      <c r="H14" s="112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</row>
    <row r="15" spans="1:170" x14ac:dyDescent="0.2">
      <c r="A15" s="342" t="s">
        <v>453</v>
      </c>
      <c r="B15" s="113"/>
      <c r="C15" s="113"/>
      <c r="D15" s="110"/>
      <c r="E15" s="220"/>
      <c r="F15" s="91"/>
      <c r="G15" s="21"/>
      <c r="H15" s="40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</row>
    <row r="16" spans="1:170" x14ac:dyDescent="0.2">
      <c r="A16" s="349" t="s">
        <v>454</v>
      </c>
      <c r="B16" s="113"/>
      <c r="C16" s="113"/>
      <c r="D16" s="110"/>
      <c r="E16" s="220"/>
      <c r="F16" s="91"/>
      <c r="G16" s="21"/>
      <c r="H16" s="40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</row>
    <row r="17" spans="1:170" x14ac:dyDescent="0.2">
      <c r="A17" s="349" t="s">
        <v>455</v>
      </c>
      <c r="B17" s="115"/>
      <c r="C17" s="113"/>
      <c r="D17" s="110"/>
      <c r="E17" s="220"/>
      <c r="F17" s="91"/>
      <c r="G17" s="21"/>
      <c r="H17" s="40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</row>
    <row r="18" spans="1:170" x14ac:dyDescent="0.2">
      <c r="A18" s="349" t="s">
        <v>456</v>
      </c>
      <c r="B18" s="115"/>
      <c r="C18" s="113"/>
      <c r="D18" s="110"/>
      <c r="E18" s="220"/>
      <c r="F18" s="9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</row>
    <row r="19" spans="1:170" x14ac:dyDescent="0.2">
      <c r="A19" s="342" t="s">
        <v>449</v>
      </c>
      <c r="B19" s="9"/>
      <c r="C19" s="9"/>
      <c r="D19" s="9"/>
      <c r="E19" s="10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</row>
    <row r="20" spans="1:170" x14ac:dyDescent="0.2">
      <c r="A20" s="80"/>
      <c r="B20" s="81"/>
      <c r="C20" s="81"/>
      <c r="D20" s="81"/>
      <c r="E20" s="84"/>
    </row>
    <row r="21" spans="1:170" x14ac:dyDescent="0.2">
      <c r="A21" s="21"/>
      <c r="B21" s="9"/>
      <c r="C21" s="9"/>
      <c r="D21" s="9"/>
      <c r="E21" s="9"/>
    </row>
    <row r="22" spans="1:170" x14ac:dyDescent="0.2">
      <c r="A22" s="21"/>
      <c r="B22" s="9"/>
      <c r="C22" s="9"/>
      <c r="D22" s="9"/>
      <c r="E22" s="9"/>
    </row>
    <row r="23" spans="1:170" s="1" customFormat="1" x14ac:dyDescent="0.2">
      <c r="A23" s="2"/>
      <c r="B23" s="20"/>
      <c r="C23" s="20"/>
      <c r="D23" s="20"/>
      <c r="E23" s="20"/>
    </row>
    <row r="24" spans="1:170" x14ac:dyDescent="0.2">
      <c r="B24" s="328"/>
      <c r="C24" s="329"/>
      <c r="D24" s="330"/>
      <c r="F24" s="112"/>
      <c r="G24" s="77"/>
      <c r="H24" s="139"/>
      <c r="I24" s="139"/>
      <c r="J24" s="139"/>
      <c r="K24" s="78"/>
    </row>
    <row r="25" spans="1:170" s="324" customFormat="1" ht="20.25" customHeight="1" x14ac:dyDescent="0.2">
      <c r="B25" s="331" t="s">
        <v>267</v>
      </c>
      <c r="C25" s="332"/>
      <c r="D25" s="333">
        <f>INDEX(B5:B11,C44)</f>
        <v>65000</v>
      </c>
      <c r="G25" s="325" t="s">
        <v>289</v>
      </c>
      <c r="H25" s="326"/>
      <c r="I25" s="326"/>
      <c r="J25" s="326"/>
      <c r="K25" s="327"/>
    </row>
    <row r="26" spans="1:170" x14ac:dyDescent="0.2">
      <c r="B26" s="334"/>
      <c r="C26" s="335"/>
      <c r="D26" s="336"/>
      <c r="G26" s="98"/>
      <c r="H26" s="21"/>
      <c r="I26" s="21"/>
      <c r="J26" s="21"/>
      <c r="K26" s="79"/>
    </row>
    <row r="27" spans="1:170" x14ac:dyDescent="0.2">
      <c r="A27" s="2"/>
      <c r="B27" s="334"/>
      <c r="C27" s="335"/>
      <c r="D27" s="337" t="str">
        <f>IF(C45,INDEX(C5:C11,C44),0)</f>
        <v>Compreso</v>
      </c>
      <c r="G27" s="241" t="s">
        <v>290</v>
      </c>
      <c r="H27" s="21"/>
      <c r="I27" s="21"/>
      <c r="J27" s="21"/>
      <c r="K27" s="79"/>
    </row>
    <row r="28" spans="1:170" x14ac:dyDescent="0.2">
      <c r="A28" s="3"/>
      <c r="B28" s="334"/>
      <c r="C28" s="335"/>
      <c r="D28" s="336"/>
      <c r="G28" s="98"/>
      <c r="H28" s="21"/>
      <c r="I28" s="21"/>
      <c r="J28" s="21"/>
      <c r="K28" s="79"/>
    </row>
    <row r="29" spans="1:170" x14ac:dyDescent="0.2">
      <c r="A29" s="3"/>
      <c r="B29" s="334"/>
      <c r="C29" s="335"/>
      <c r="D29" s="337">
        <f>IF(C46,INDEX(D5:D11,C44),0)</f>
        <v>1800</v>
      </c>
      <c r="G29" s="241" t="s">
        <v>291</v>
      </c>
      <c r="H29" s="21"/>
      <c r="I29" s="21"/>
      <c r="J29" s="21"/>
      <c r="K29" s="79"/>
    </row>
    <row r="30" spans="1:170" x14ac:dyDescent="0.2">
      <c r="A30" s="3"/>
      <c r="B30" s="334"/>
      <c r="C30" s="335"/>
      <c r="D30" s="336"/>
      <c r="G30" s="98"/>
      <c r="H30" s="21"/>
      <c r="I30" s="21"/>
      <c r="J30" s="21"/>
      <c r="K30" s="79"/>
    </row>
    <row r="31" spans="1:170" x14ac:dyDescent="0.2">
      <c r="A31" s="3"/>
      <c r="B31" s="334"/>
      <c r="C31" s="335"/>
      <c r="D31" s="336"/>
      <c r="E31" s="21"/>
      <c r="G31" s="98"/>
      <c r="H31" s="21"/>
      <c r="I31" s="21"/>
      <c r="J31" s="21"/>
      <c r="K31" s="79"/>
    </row>
    <row r="32" spans="1:170" x14ac:dyDescent="0.2">
      <c r="A32" s="3"/>
      <c r="B32" s="334"/>
      <c r="C32" s="335"/>
      <c r="D32" s="336"/>
      <c r="E32" s="92"/>
      <c r="F32" s="92"/>
      <c r="G32" s="98"/>
      <c r="H32" s="16"/>
      <c r="I32" s="21"/>
      <c r="J32" s="21"/>
      <c r="K32" s="79"/>
    </row>
    <row r="33" spans="1:11" x14ac:dyDescent="0.2">
      <c r="B33" s="334"/>
      <c r="C33" s="335"/>
      <c r="D33" s="336"/>
      <c r="E33" s="92"/>
      <c r="F33" s="271"/>
      <c r="G33" s="241" t="s">
        <v>344</v>
      </c>
      <c r="H33" s="16"/>
      <c r="I33" s="21"/>
      <c r="J33" s="21"/>
      <c r="K33" s="79"/>
    </row>
    <row r="34" spans="1:11" x14ac:dyDescent="0.2">
      <c r="B34" s="334"/>
      <c r="C34" s="335"/>
      <c r="D34" s="337">
        <f>IF(C47&gt;=2,INDEX(E5:E11,C44),0)</f>
        <v>900</v>
      </c>
      <c r="E34" s="92"/>
      <c r="F34" s="92"/>
      <c r="G34" s="98"/>
      <c r="H34" s="18"/>
      <c r="I34" s="21"/>
      <c r="J34" s="21"/>
      <c r="K34" s="79"/>
    </row>
    <row r="35" spans="1:11" x14ac:dyDescent="0.2">
      <c r="A35" s="2"/>
      <c r="B35" s="334"/>
      <c r="C35" s="335"/>
      <c r="D35" s="336"/>
      <c r="E35" s="271"/>
      <c r="F35" s="92"/>
      <c r="G35" s="98"/>
      <c r="H35" s="21"/>
      <c r="I35" s="21"/>
      <c r="J35" s="21"/>
      <c r="K35" s="79"/>
    </row>
    <row r="36" spans="1:11" x14ac:dyDescent="0.2">
      <c r="A36" s="19"/>
      <c r="B36" s="334" t="s">
        <v>268</v>
      </c>
      <c r="C36" s="351">
        <f>C48/100</f>
        <v>0.05</v>
      </c>
      <c r="D36" s="337">
        <f>SUM(D25:D34)*C36*-1</f>
        <v>-3385</v>
      </c>
      <c r="E36" s="63"/>
      <c r="F36" s="92"/>
      <c r="G36" s="350" t="s">
        <v>452</v>
      </c>
      <c r="H36" s="21"/>
      <c r="I36" s="21"/>
      <c r="J36" s="21"/>
      <c r="K36" s="79"/>
    </row>
    <row r="37" spans="1:11" x14ac:dyDescent="0.2">
      <c r="A37" s="21"/>
      <c r="B37" s="334"/>
      <c r="C37" s="335"/>
      <c r="D37" s="336"/>
      <c r="E37" s="15"/>
      <c r="G37" s="98"/>
      <c r="H37" s="21"/>
      <c r="I37" s="21"/>
      <c r="J37" s="21"/>
      <c r="K37" s="79"/>
    </row>
    <row r="38" spans="1:11" x14ac:dyDescent="0.2">
      <c r="A38" s="21"/>
      <c r="B38" s="334"/>
      <c r="C38" s="335"/>
      <c r="D38" s="336"/>
      <c r="E38" s="15"/>
      <c r="G38" s="98"/>
      <c r="H38" s="21"/>
      <c r="I38" s="21"/>
      <c r="J38" s="21"/>
      <c r="K38" s="79"/>
    </row>
    <row r="39" spans="1:11" x14ac:dyDescent="0.2">
      <c r="A39" s="21"/>
      <c r="B39" s="334"/>
      <c r="C39" s="335"/>
      <c r="D39" s="336"/>
      <c r="E39" s="15"/>
      <c r="G39" s="98"/>
      <c r="H39" s="21"/>
      <c r="I39" s="21"/>
      <c r="J39" s="21"/>
      <c r="K39" s="79"/>
    </row>
    <row r="40" spans="1:11" x14ac:dyDescent="0.2">
      <c r="B40" s="334" t="s">
        <v>3</v>
      </c>
      <c r="C40" s="335"/>
      <c r="D40" s="338">
        <f>IF(C49&gt;0,C49,0)</f>
        <v>64315</v>
      </c>
      <c r="E40" s="14"/>
      <c r="G40" s="241" t="s">
        <v>345</v>
      </c>
      <c r="H40" s="21"/>
      <c r="I40" s="21"/>
      <c r="J40" s="21"/>
      <c r="K40" s="79"/>
    </row>
    <row r="41" spans="1:11" ht="13.5" thickBot="1" x14ac:dyDescent="0.25">
      <c r="A41" s="21"/>
      <c r="B41" s="339"/>
      <c r="C41" s="340"/>
      <c r="D41" s="341"/>
      <c r="E41" s="14"/>
      <c r="F41" s="112"/>
      <c r="G41" s="80"/>
      <c r="H41" s="107"/>
      <c r="I41" s="107"/>
      <c r="J41" s="107"/>
      <c r="K41" s="82"/>
    </row>
    <row r="42" spans="1:11" x14ac:dyDescent="0.2">
      <c r="A42" s="21"/>
      <c r="E42" s="14"/>
    </row>
    <row r="43" spans="1:11" ht="13.5" thickBot="1" x14ac:dyDescent="0.25">
      <c r="A43" s="21"/>
      <c r="B43" s="120" t="s">
        <v>272</v>
      </c>
      <c r="C43" s="121"/>
      <c r="D43" s="14"/>
      <c r="E43" s="14"/>
    </row>
    <row r="44" spans="1:11" ht="13.5" thickTop="1" x14ac:dyDescent="0.2">
      <c r="A44" s="21"/>
      <c r="B44" s="136" t="s">
        <v>261</v>
      </c>
      <c r="C44" s="244">
        <v>6</v>
      </c>
      <c r="E44" s="14"/>
    </row>
    <row r="45" spans="1:11" x14ac:dyDescent="0.2">
      <c r="A45" s="21"/>
      <c r="B45" s="318" t="s">
        <v>444</v>
      </c>
      <c r="C45" s="242" t="b">
        <v>1</v>
      </c>
      <c r="D45" s="14"/>
      <c r="E45" s="14"/>
    </row>
    <row r="46" spans="1:11" x14ac:dyDescent="0.2">
      <c r="A46" s="21"/>
      <c r="B46" s="318" t="s">
        <v>445</v>
      </c>
      <c r="C46" s="243" t="b">
        <v>1</v>
      </c>
      <c r="D46" s="19"/>
    </row>
    <row r="47" spans="1:11" x14ac:dyDescent="0.2">
      <c r="A47" s="20"/>
      <c r="B47" s="135" t="s">
        <v>271</v>
      </c>
      <c r="C47" s="242">
        <v>2</v>
      </c>
      <c r="E47" s="26"/>
    </row>
    <row r="48" spans="1:11" x14ac:dyDescent="0.2">
      <c r="A48" s="21"/>
      <c r="B48" s="135" t="s">
        <v>268</v>
      </c>
      <c r="C48" s="242">
        <v>5</v>
      </c>
      <c r="E48" s="21"/>
    </row>
    <row r="49" spans="2:3" x14ac:dyDescent="0.2">
      <c r="B49" s="135" t="s">
        <v>346</v>
      </c>
      <c r="C49" s="348">
        <f>INT(SUM(D25:D38))</f>
        <v>64315</v>
      </c>
    </row>
  </sheetData>
  <mergeCells count="1">
    <mergeCell ref="H4:I4"/>
  </mergeCells>
  <printOptions horizontalCentered="1" headings="1"/>
  <pageMargins left="0.78740157480314965" right="0.78740157480314965" top="0.98425196850393704" bottom="0.98425196850393704" header="0.51181102362204722" footer="0.51181102362204722"/>
  <pageSetup paperSize="9" scale="68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Drop Down 1">
              <controlPr defaultSize="0" autoFill="0" autoLine="0" autoPict="0">
                <anchor moveWithCells="1">
                  <from>
                    <xdr:col>2</xdr:col>
                    <xdr:colOff>0</xdr:colOff>
                    <xdr:row>24</xdr:row>
                    <xdr:rowOff>0</xdr:rowOff>
                  </from>
                  <to>
                    <xdr:col>3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>
                <anchor moveWithCells="1">
                  <from>
                    <xdr:col>2</xdr:col>
                    <xdr:colOff>0</xdr:colOff>
                    <xdr:row>26</xdr:row>
                    <xdr:rowOff>19050</xdr:rowOff>
                  </from>
                  <to>
                    <xdr:col>3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defaultSize="0" autoFill="0" autoLine="0" autoPict="0">
                <anchor moveWithCells="1">
                  <from>
                    <xdr:col>2</xdr:col>
                    <xdr:colOff>0</xdr:colOff>
                    <xdr:row>28</xdr:row>
                    <xdr:rowOff>0</xdr:rowOff>
                  </from>
                  <to>
                    <xdr:col>3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Spinner 4">
              <controlPr defaultSize="0" autoFill="0" autoLine="0" autoPict="0">
                <anchor moveWithCells="1" sizeWithCells="1">
                  <from>
                    <xdr:col>2</xdr:col>
                    <xdr:colOff>0</xdr:colOff>
                    <xdr:row>35</xdr:row>
                    <xdr:rowOff>0</xdr:rowOff>
                  </from>
                  <to>
                    <xdr:col>2</xdr:col>
                    <xdr:colOff>457200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Option Button 5">
              <controlPr defaultSize="0" autoFill="0" autoLine="0" autoPict="0">
                <anchor moveWithCells="1">
                  <from>
                    <xdr:col>2</xdr:col>
                    <xdr:colOff>0</xdr:colOff>
                    <xdr:row>31</xdr:row>
                    <xdr:rowOff>0</xdr:rowOff>
                  </from>
                  <to>
                    <xdr:col>2</xdr:col>
                    <xdr:colOff>790575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9" name="Group Box 6">
              <controlPr defaultSize="0" autoFill="0" autoPict="0">
                <anchor moveWithCells="1">
                  <from>
                    <xdr:col>1</xdr:col>
                    <xdr:colOff>962025</xdr:colOff>
                    <xdr:row>30</xdr:row>
                    <xdr:rowOff>95250</xdr:rowOff>
                  </from>
                  <to>
                    <xdr:col>3</xdr:col>
                    <xdr:colOff>0</xdr:colOff>
                    <xdr:row>34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10" name="Option Button 7">
              <controlPr defaultSize="0" autoFill="0" autoLine="0" autoPict="0">
                <anchor moveWithCells="1">
                  <from>
                    <xdr:col>2</xdr:col>
                    <xdr:colOff>0</xdr:colOff>
                    <xdr:row>32</xdr:row>
                    <xdr:rowOff>0</xdr:rowOff>
                  </from>
                  <to>
                    <xdr:col>2</xdr:col>
                    <xdr:colOff>790575</xdr:colOff>
                    <xdr:row>32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11" name="Option Button 8">
              <controlPr defaultSize="0" autoFill="0" autoLine="0" autoPict="0">
                <anchor moveWithCells="1">
                  <from>
                    <xdr:col>2</xdr:col>
                    <xdr:colOff>0</xdr:colOff>
                    <xdr:row>33</xdr:row>
                    <xdr:rowOff>0</xdr:rowOff>
                  </from>
                  <to>
                    <xdr:col>2</xdr:col>
                    <xdr:colOff>790575</xdr:colOff>
                    <xdr:row>33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N44"/>
  <sheetViews>
    <sheetView showZeros="0" zoomScale="92" workbookViewId="0">
      <selection activeCell="A2" sqref="A2"/>
    </sheetView>
  </sheetViews>
  <sheetFormatPr defaultRowHeight="12.75" x14ac:dyDescent="0.2"/>
  <cols>
    <col min="1" max="1" width="12.7109375" customWidth="1"/>
    <col min="2" max="5" width="12.5703125" customWidth="1"/>
    <col min="6" max="6" width="18.7109375" style="23" bestFit="1" customWidth="1"/>
    <col min="7" max="7" width="7.85546875" style="23" customWidth="1"/>
    <col min="8" max="8" width="4.85546875" customWidth="1"/>
    <col min="9" max="9" width="5.7109375" customWidth="1"/>
  </cols>
  <sheetData>
    <row r="1" spans="1:8" s="100" customFormat="1" ht="18.75" x14ac:dyDescent="0.3">
      <c r="A1" s="100" t="s">
        <v>159</v>
      </c>
      <c r="F1" s="101"/>
      <c r="G1" s="101"/>
    </row>
    <row r="3" spans="1:8" x14ac:dyDescent="0.2">
      <c r="A3" s="2" t="s">
        <v>36</v>
      </c>
    </row>
    <row r="4" spans="1:8" s="1" customFormat="1" x14ac:dyDescent="0.2">
      <c r="A4" s="27"/>
      <c r="B4" s="442" t="s">
        <v>32</v>
      </c>
      <c r="C4" s="442"/>
      <c r="D4" s="442" t="s">
        <v>33</v>
      </c>
      <c r="E4" s="442"/>
      <c r="F4" s="7" t="s">
        <v>13</v>
      </c>
      <c r="G4" s="25"/>
    </row>
    <row r="5" spans="1:8" s="1" customFormat="1" x14ac:dyDescent="0.2">
      <c r="A5" s="28" t="s">
        <v>31</v>
      </c>
      <c r="B5" s="19" t="s">
        <v>34</v>
      </c>
      <c r="C5" s="19" t="s">
        <v>35</v>
      </c>
      <c r="D5" s="19" t="s">
        <v>34</v>
      </c>
      <c r="E5" s="19" t="s">
        <v>35</v>
      </c>
      <c r="F5" s="29" t="s">
        <v>44</v>
      </c>
      <c r="G5" s="19"/>
    </row>
    <row r="6" spans="1:8" x14ac:dyDescent="0.2">
      <c r="A6" s="30">
        <v>42376</v>
      </c>
      <c r="B6" s="24">
        <v>0.33333333333333331</v>
      </c>
      <c r="C6" s="24">
        <v>0.5</v>
      </c>
      <c r="D6" s="24">
        <v>0.5625</v>
      </c>
      <c r="E6" s="24">
        <v>0.72916666666666663</v>
      </c>
      <c r="F6" s="31"/>
      <c r="G6" s="24"/>
    </row>
    <row r="7" spans="1:8" x14ac:dyDescent="0.2">
      <c r="A7" s="30">
        <v>42377</v>
      </c>
      <c r="B7" s="24">
        <v>0.3354166666666667</v>
      </c>
      <c r="C7" s="24">
        <v>0.50486111111111109</v>
      </c>
      <c r="D7" s="24">
        <v>0.55902777777777779</v>
      </c>
      <c r="E7" s="24">
        <v>0.73611111111111116</v>
      </c>
      <c r="F7" s="31"/>
      <c r="G7" s="24"/>
    </row>
    <row r="8" spans="1:8" x14ac:dyDescent="0.2">
      <c r="A8" s="30">
        <v>42378</v>
      </c>
      <c r="B8" s="24">
        <v>0.33680555555555558</v>
      </c>
      <c r="C8" s="24">
        <v>0.5</v>
      </c>
      <c r="D8" s="24">
        <v>0.55208333333333337</v>
      </c>
      <c r="E8" s="24">
        <v>0.70833333333333337</v>
      </c>
      <c r="F8" s="31"/>
      <c r="G8" s="24"/>
    </row>
    <row r="9" spans="1:8" x14ac:dyDescent="0.2">
      <c r="A9" s="30">
        <v>42379</v>
      </c>
      <c r="B9" s="24">
        <v>0.32222222222222224</v>
      </c>
      <c r="C9" s="24">
        <v>0.4909722222222222</v>
      </c>
      <c r="D9" s="24">
        <v>0.56458333333333333</v>
      </c>
      <c r="E9" s="24">
        <v>0.74652777777777779</v>
      </c>
      <c r="F9" s="31"/>
      <c r="G9" s="24"/>
    </row>
    <row r="10" spans="1:8" x14ac:dyDescent="0.2">
      <c r="A10" s="30">
        <v>42380</v>
      </c>
      <c r="B10" s="24">
        <v>0.33333333333333331</v>
      </c>
      <c r="C10" s="24">
        <v>0.50972222222222219</v>
      </c>
      <c r="D10" s="24">
        <v>0.57291666666666663</v>
      </c>
      <c r="E10" s="24">
        <v>0.75486111111111109</v>
      </c>
      <c r="F10" s="31"/>
      <c r="G10" s="24"/>
    </row>
    <row r="11" spans="1:8" x14ac:dyDescent="0.2">
      <c r="A11" s="30"/>
      <c r="B11" s="24"/>
      <c r="C11" s="24"/>
      <c r="D11" s="24"/>
      <c r="E11" s="24"/>
      <c r="F11" s="31"/>
      <c r="G11" s="24"/>
    </row>
    <row r="12" spans="1:8" x14ac:dyDescent="0.2">
      <c r="A12" s="30"/>
      <c r="B12" s="24"/>
      <c r="C12" s="24"/>
      <c r="D12" s="24"/>
      <c r="E12" s="24"/>
      <c r="F12" s="31"/>
      <c r="G12" s="24"/>
    </row>
    <row r="13" spans="1:8" x14ac:dyDescent="0.2">
      <c r="A13" s="30"/>
      <c r="B13" s="24"/>
      <c r="C13" s="24"/>
      <c r="D13" s="24"/>
      <c r="E13" s="24"/>
      <c r="F13" s="31"/>
      <c r="G13" s="24"/>
    </row>
    <row r="14" spans="1:8" x14ac:dyDescent="0.2">
      <c r="A14" s="32"/>
      <c r="B14" s="33"/>
      <c r="C14" s="33"/>
      <c r="D14" s="33"/>
      <c r="E14" s="33"/>
      <c r="F14" s="34"/>
      <c r="G14" s="24"/>
    </row>
    <row r="15" spans="1:8" x14ac:dyDescent="0.2">
      <c r="A15" s="22"/>
      <c r="B15" s="9"/>
      <c r="C15" s="9"/>
      <c r="D15" s="9"/>
      <c r="E15" s="9"/>
      <c r="H15" s="24"/>
    </row>
    <row r="16" spans="1:8" x14ac:dyDescent="0.2">
      <c r="A16" s="423" t="s">
        <v>37</v>
      </c>
      <c r="B16" s="183"/>
      <c r="C16" s="183"/>
      <c r="D16" s="183"/>
      <c r="E16" s="183"/>
      <c r="F16" s="424"/>
      <c r="G16" s="9"/>
    </row>
    <row r="18" spans="1:14" x14ac:dyDescent="0.2">
      <c r="A18" s="138" t="s">
        <v>14</v>
      </c>
      <c r="B18" s="139"/>
      <c r="C18" s="139"/>
      <c r="D18" s="139"/>
      <c r="E18" s="139"/>
      <c r="F18" s="83"/>
      <c r="H18" s="138" t="s">
        <v>15</v>
      </c>
      <c r="I18" s="139"/>
      <c r="J18" s="139"/>
      <c r="K18" s="139"/>
      <c r="L18" s="139"/>
      <c r="M18" s="139"/>
      <c r="N18" s="78"/>
    </row>
    <row r="19" spans="1:14" x14ac:dyDescent="0.2">
      <c r="A19" s="140" t="s">
        <v>38</v>
      </c>
      <c r="B19" s="21"/>
      <c r="C19" s="21"/>
      <c r="D19" s="21"/>
      <c r="E19" s="21"/>
      <c r="F19" s="10"/>
      <c r="H19" s="8" t="s">
        <v>45</v>
      </c>
      <c r="I19" s="21"/>
      <c r="J19" s="21"/>
      <c r="K19" s="21"/>
      <c r="L19" s="21"/>
      <c r="M19" s="21"/>
      <c r="N19" s="79"/>
    </row>
    <row r="20" spans="1:14" x14ac:dyDescent="0.2">
      <c r="A20" s="140" t="s">
        <v>39</v>
      </c>
      <c r="B20" s="21"/>
      <c r="C20" s="21"/>
      <c r="D20" s="21"/>
      <c r="E20" s="21"/>
      <c r="F20" s="10"/>
      <c r="H20" s="8"/>
      <c r="I20" s="21" t="s">
        <v>31</v>
      </c>
      <c r="J20" s="109" t="s">
        <v>46</v>
      </c>
      <c r="K20" s="21"/>
      <c r="L20" s="21"/>
      <c r="M20" s="21"/>
      <c r="N20" s="79"/>
    </row>
    <row r="21" spans="1:14" x14ac:dyDescent="0.2">
      <c r="A21" s="140" t="s">
        <v>40</v>
      </c>
      <c r="B21" s="21"/>
      <c r="C21" s="21"/>
      <c r="D21" s="21"/>
      <c r="E21" s="21"/>
      <c r="F21" s="10"/>
      <c r="H21" s="8"/>
      <c r="I21" s="21" t="s">
        <v>47</v>
      </c>
      <c r="J21" s="109" t="s">
        <v>48</v>
      </c>
      <c r="K21" s="21"/>
      <c r="L21" s="21"/>
      <c r="M21" s="21"/>
      <c r="N21" s="79"/>
    </row>
    <row r="22" spans="1:14" x14ac:dyDescent="0.2">
      <c r="A22" s="140" t="s">
        <v>41</v>
      </c>
      <c r="B22" s="21"/>
      <c r="C22" s="21"/>
      <c r="D22" s="21"/>
      <c r="E22" s="21"/>
      <c r="F22" s="10"/>
      <c r="H22" s="8" t="s">
        <v>23</v>
      </c>
      <c r="I22" s="21"/>
      <c r="J22" s="21"/>
      <c r="K22" s="21"/>
      <c r="L22" s="21"/>
      <c r="M22" s="21"/>
      <c r="N22" s="79"/>
    </row>
    <row r="23" spans="1:14" x14ac:dyDescent="0.2">
      <c r="A23" s="140" t="s">
        <v>43</v>
      </c>
      <c r="B23" s="21"/>
      <c r="C23" s="21"/>
      <c r="D23" s="21"/>
      <c r="E23" s="21"/>
      <c r="F23" s="10"/>
      <c r="H23" s="8"/>
      <c r="I23" s="21" t="s">
        <v>37</v>
      </c>
      <c r="J23" s="21"/>
      <c r="K23" s="21"/>
      <c r="L23" s="21"/>
      <c r="M23" s="21"/>
      <c r="N23" s="79"/>
    </row>
    <row r="24" spans="1:14" x14ac:dyDescent="0.2">
      <c r="A24" s="141"/>
      <c r="B24" s="142" t="s">
        <v>42</v>
      </c>
      <c r="C24" s="107"/>
      <c r="D24" s="107"/>
      <c r="E24" s="107"/>
      <c r="F24" s="84"/>
      <c r="H24" s="80"/>
      <c r="I24" s="143" t="s">
        <v>49</v>
      </c>
      <c r="J24" s="107"/>
      <c r="K24" s="107"/>
      <c r="L24" s="107"/>
      <c r="M24" s="107"/>
      <c r="N24" s="82"/>
    </row>
    <row r="25" spans="1:14" x14ac:dyDescent="0.2">
      <c r="J25" s="18"/>
    </row>
    <row r="26" spans="1:14" x14ac:dyDescent="0.2">
      <c r="H26" s="138" t="s">
        <v>27</v>
      </c>
      <c r="I26" s="139"/>
      <c r="J26" s="147"/>
      <c r="K26" s="139"/>
      <c r="L26" s="139"/>
      <c r="M26" s="139"/>
      <c r="N26" s="78"/>
    </row>
    <row r="27" spans="1:14" x14ac:dyDescent="0.2">
      <c r="H27" s="8"/>
      <c r="I27" s="21" t="s">
        <v>50</v>
      </c>
      <c r="J27" s="18"/>
      <c r="K27" s="21"/>
      <c r="L27" s="21"/>
      <c r="M27" s="21"/>
      <c r="N27" s="79"/>
    </row>
    <row r="28" spans="1:14" x14ac:dyDescent="0.2">
      <c r="A28" s="38"/>
      <c r="B28" s="21"/>
      <c r="C28" s="21"/>
      <c r="D28" s="21"/>
      <c r="E28" s="21"/>
      <c r="F28" s="9"/>
      <c r="H28" s="80"/>
      <c r="I28" s="107" t="s">
        <v>51</v>
      </c>
      <c r="J28" s="107"/>
      <c r="K28" s="107"/>
      <c r="L28" s="107"/>
      <c r="M28" s="107"/>
      <c r="N28" s="82"/>
    </row>
    <row r="29" spans="1:14" x14ac:dyDescent="0.2">
      <c r="A29" s="20"/>
      <c r="B29" s="422"/>
      <c r="C29" s="422"/>
      <c r="D29" s="422"/>
      <c r="E29" s="422"/>
      <c r="F29" s="19"/>
    </row>
    <row r="30" spans="1:14" x14ac:dyDescent="0.2">
      <c r="A30" s="19"/>
      <c r="B30" s="19"/>
      <c r="C30" s="19"/>
      <c r="D30" s="19"/>
      <c r="E30" s="19"/>
      <c r="F30" s="19"/>
    </row>
    <row r="31" spans="1:14" x14ac:dyDescent="0.2">
      <c r="A31" s="22"/>
      <c r="B31" s="24"/>
      <c r="C31" s="24"/>
      <c r="D31" s="24"/>
      <c r="E31" s="24"/>
      <c r="F31" s="421"/>
    </row>
    <row r="32" spans="1:14" x14ac:dyDescent="0.2">
      <c r="A32" s="22"/>
      <c r="B32" s="24"/>
      <c r="C32" s="24"/>
      <c r="D32" s="24"/>
      <c r="E32" s="24"/>
      <c r="F32" s="24"/>
    </row>
    <row r="33" spans="1:7" x14ac:dyDescent="0.2">
      <c r="A33" s="22"/>
      <c r="B33" s="24"/>
      <c r="C33" s="24"/>
      <c r="D33" s="24"/>
      <c r="E33" s="24"/>
      <c r="F33" s="24"/>
    </row>
    <row r="34" spans="1:7" x14ac:dyDescent="0.2">
      <c r="A34" s="22"/>
      <c r="B34" s="24"/>
      <c r="C34" s="24"/>
      <c r="D34" s="24"/>
      <c r="E34" s="24"/>
      <c r="F34" s="24"/>
    </row>
    <row r="35" spans="1:7" x14ac:dyDescent="0.2">
      <c r="A35" s="22"/>
      <c r="B35" s="24"/>
      <c r="C35" s="24"/>
      <c r="D35" s="24"/>
      <c r="E35" s="24"/>
      <c r="F35" s="24"/>
    </row>
    <row r="36" spans="1:7" x14ac:dyDescent="0.2">
      <c r="A36" s="22"/>
      <c r="B36" s="24"/>
      <c r="C36" s="24"/>
      <c r="D36" s="24"/>
      <c r="E36" s="24"/>
      <c r="F36" s="24"/>
    </row>
    <row r="37" spans="1:7" x14ac:dyDescent="0.2">
      <c r="A37" s="22"/>
      <c r="B37" s="24"/>
      <c r="C37" s="24"/>
      <c r="D37" s="24"/>
      <c r="E37" s="24"/>
      <c r="F37" s="24"/>
    </row>
    <row r="38" spans="1:7" x14ac:dyDescent="0.2">
      <c r="A38" s="22"/>
      <c r="B38" s="24"/>
      <c r="C38" s="24"/>
      <c r="D38" s="24"/>
      <c r="E38" s="24"/>
      <c r="F38" s="24"/>
    </row>
    <row r="39" spans="1:7" x14ac:dyDescent="0.2">
      <c r="A39" s="22"/>
      <c r="B39" s="24"/>
      <c r="C39" s="24"/>
      <c r="D39" s="24"/>
      <c r="E39" s="24"/>
      <c r="F39" s="24"/>
    </row>
    <row r="40" spans="1:7" x14ac:dyDescent="0.2">
      <c r="A40" s="22"/>
      <c r="B40" s="24"/>
      <c r="C40" s="24"/>
      <c r="D40" s="24"/>
      <c r="E40" s="24"/>
      <c r="F40" s="24"/>
    </row>
    <row r="41" spans="1:7" s="1" customFormat="1" x14ac:dyDescent="0.2">
      <c r="A41" s="20"/>
      <c r="B41" s="36"/>
      <c r="C41" s="19"/>
      <c r="D41" s="36"/>
      <c r="E41" s="36"/>
      <c r="F41" s="37"/>
      <c r="G41" s="25"/>
    </row>
    <row r="42" spans="1:7" x14ac:dyDescent="0.2">
      <c r="A42" s="21"/>
      <c r="B42" s="14"/>
      <c r="C42" s="9"/>
      <c r="D42" s="14"/>
      <c r="E42" s="14"/>
      <c r="F42" s="9"/>
    </row>
    <row r="43" spans="1:7" x14ac:dyDescent="0.2">
      <c r="A43" s="21"/>
      <c r="B43" s="14"/>
      <c r="C43" s="9"/>
      <c r="D43" s="14"/>
      <c r="E43" s="14"/>
      <c r="F43" s="9"/>
    </row>
    <row r="44" spans="1:7" x14ac:dyDescent="0.2">
      <c r="A44" s="20"/>
      <c r="B44" s="20"/>
      <c r="C44" s="19"/>
      <c r="D44" s="19"/>
      <c r="E44" s="26"/>
    </row>
  </sheetData>
  <mergeCells count="2">
    <mergeCell ref="B4:C4"/>
    <mergeCell ref="D4:E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showZeros="0" zoomScale="90" workbookViewId="0">
      <selection activeCell="A2" sqref="A2"/>
    </sheetView>
  </sheetViews>
  <sheetFormatPr defaultRowHeight="12.75" x14ac:dyDescent="0.2"/>
  <cols>
    <col min="1" max="4" width="16.42578125" style="354" customWidth="1"/>
    <col min="5" max="5" width="19.7109375" style="354" bestFit="1" customWidth="1"/>
    <col min="6" max="6" width="15.7109375" style="354" bestFit="1" customWidth="1"/>
    <col min="7" max="7" width="6.28515625" style="431" bestFit="1" customWidth="1"/>
    <col min="8" max="8" width="15.140625" style="354" customWidth="1"/>
    <col min="9" max="9" width="9.140625" style="354"/>
    <col min="10" max="10" width="14.140625" style="354" bestFit="1" customWidth="1"/>
    <col min="11" max="16384" width="9.140625" style="354"/>
  </cols>
  <sheetData>
    <row r="1" spans="1:11" s="352" customFormat="1" ht="18.75" x14ac:dyDescent="0.3">
      <c r="A1" s="352" t="s">
        <v>457</v>
      </c>
    </row>
    <row r="3" spans="1:11" x14ac:dyDescent="0.2">
      <c r="A3" s="353" t="s">
        <v>36</v>
      </c>
    </row>
    <row r="4" spans="1:11" s="358" customFormat="1" ht="26.25" thickBot="1" x14ac:dyDescent="0.25">
      <c r="A4" s="355" t="s">
        <v>261</v>
      </c>
      <c r="B4" s="356" t="s">
        <v>1</v>
      </c>
      <c r="C4" s="356" t="s">
        <v>444</v>
      </c>
      <c r="D4" s="356" t="s">
        <v>445</v>
      </c>
      <c r="E4" s="357" t="s">
        <v>269</v>
      </c>
      <c r="F4" s="418"/>
      <c r="G4" s="418"/>
    </row>
    <row r="5" spans="1:11" ht="13.5" thickTop="1" x14ac:dyDescent="0.2">
      <c r="A5" s="359" t="s">
        <v>293</v>
      </c>
      <c r="B5" s="360">
        <v>29750</v>
      </c>
      <c r="C5" s="360">
        <v>600</v>
      </c>
      <c r="D5" s="360">
        <v>650</v>
      </c>
      <c r="E5" s="361">
        <v>550</v>
      </c>
      <c r="F5" s="368"/>
      <c r="G5" s="432"/>
    </row>
    <row r="6" spans="1:11" x14ac:dyDescent="0.2">
      <c r="A6" s="362" t="s">
        <v>262</v>
      </c>
      <c r="B6" s="363">
        <v>85000</v>
      </c>
      <c r="C6" s="363" t="s">
        <v>273</v>
      </c>
      <c r="D6" s="363">
        <v>3500</v>
      </c>
      <c r="E6" s="364">
        <v>600</v>
      </c>
      <c r="F6" s="368"/>
      <c r="G6" s="432"/>
    </row>
    <row r="7" spans="1:11" x14ac:dyDescent="0.2">
      <c r="A7" s="362" t="s">
        <v>263</v>
      </c>
      <c r="B7" s="363">
        <v>30000</v>
      </c>
      <c r="C7" s="363">
        <v>850</v>
      </c>
      <c r="D7" s="363">
        <v>950</v>
      </c>
      <c r="E7" s="364" t="s">
        <v>270</v>
      </c>
      <c r="F7" s="368"/>
      <c r="G7" s="432"/>
    </row>
    <row r="8" spans="1:11" x14ac:dyDescent="0.2">
      <c r="A8" s="362" t="s">
        <v>264</v>
      </c>
      <c r="B8" s="363">
        <v>34250</v>
      </c>
      <c r="C8" s="363" t="s">
        <v>273</v>
      </c>
      <c r="D8" s="363" t="s">
        <v>273</v>
      </c>
      <c r="E8" s="364" t="s">
        <v>270</v>
      </c>
      <c r="F8" s="368"/>
      <c r="G8" s="432"/>
    </row>
    <row r="9" spans="1:11" x14ac:dyDescent="0.2">
      <c r="A9" s="362" t="s">
        <v>265</v>
      </c>
      <c r="B9" s="363">
        <v>31220</v>
      </c>
      <c r="C9" s="363">
        <v>880</v>
      </c>
      <c r="D9" s="363">
        <v>630</v>
      </c>
      <c r="E9" s="364">
        <v>700</v>
      </c>
      <c r="F9" s="368"/>
      <c r="G9" s="432"/>
    </row>
    <row r="10" spans="1:11" x14ac:dyDescent="0.2">
      <c r="A10" s="365" t="s">
        <v>443</v>
      </c>
      <c r="B10" s="363">
        <v>65000</v>
      </c>
      <c r="C10" s="366" t="s">
        <v>273</v>
      </c>
      <c r="D10" s="363">
        <v>1800</v>
      </c>
      <c r="E10" s="364">
        <v>900</v>
      </c>
      <c r="F10" s="368"/>
      <c r="G10" s="432"/>
    </row>
    <row r="11" spans="1:11" x14ac:dyDescent="0.2">
      <c r="A11" s="362" t="s">
        <v>266</v>
      </c>
      <c r="B11" s="363">
        <v>55000</v>
      </c>
      <c r="C11" s="363" t="s">
        <v>273</v>
      </c>
      <c r="D11" s="363">
        <v>3400</v>
      </c>
      <c r="E11" s="364">
        <v>950</v>
      </c>
      <c r="F11" s="368"/>
      <c r="G11" s="432"/>
    </row>
    <row r="12" spans="1:11" x14ac:dyDescent="0.2">
      <c r="A12" s="367"/>
      <c r="B12" s="368"/>
      <c r="C12" s="368"/>
      <c r="D12" s="368"/>
      <c r="E12" s="368"/>
      <c r="F12" s="368"/>
      <c r="G12" s="432"/>
    </row>
    <row r="13" spans="1:11" x14ac:dyDescent="0.2">
      <c r="A13" s="367"/>
      <c r="B13" s="368"/>
      <c r="C13" s="368"/>
      <c r="D13" s="368"/>
      <c r="E13" s="368"/>
      <c r="F13" s="368"/>
      <c r="G13" s="432"/>
    </row>
    <row r="14" spans="1:11" x14ac:dyDescent="0.2">
      <c r="A14" s="369" t="s">
        <v>14</v>
      </c>
      <c r="B14" s="370"/>
      <c r="C14" s="370"/>
      <c r="D14" s="371"/>
      <c r="E14" s="372"/>
      <c r="F14" s="373"/>
      <c r="G14" s="433"/>
      <c r="H14" s="369" t="s">
        <v>15</v>
      </c>
      <c r="I14" s="374"/>
      <c r="J14" s="374"/>
      <c r="K14" s="375"/>
    </row>
    <row r="15" spans="1:11" x14ac:dyDescent="0.2">
      <c r="A15" s="376" t="s">
        <v>295</v>
      </c>
      <c r="B15" s="367"/>
      <c r="C15" s="367"/>
      <c r="D15" s="367"/>
      <c r="E15" s="377"/>
      <c r="F15" s="373"/>
      <c r="G15" s="433"/>
      <c r="H15" s="376" t="s">
        <v>300</v>
      </c>
      <c r="I15" s="367"/>
      <c r="J15" s="367"/>
      <c r="K15" s="378"/>
    </row>
    <row r="16" spans="1:11" x14ac:dyDescent="0.2">
      <c r="A16" s="379" t="s">
        <v>458</v>
      </c>
      <c r="B16" s="367"/>
      <c r="C16" s="367"/>
      <c r="D16" s="367"/>
      <c r="E16" s="377"/>
      <c r="F16" s="373"/>
      <c r="G16" s="433"/>
      <c r="H16" s="379" t="s">
        <v>459</v>
      </c>
      <c r="I16" s="367"/>
      <c r="J16" s="367"/>
      <c r="K16" s="378"/>
    </row>
    <row r="17" spans="1:14" x14ac:dyDescent="0.2">
      <c r="A17" s="379" t="s">
        <v>460</v>
      </c>
      <c r="B17" s="367"/>
      <c r="C17" s="367"/>
      <c r="D17" s="367"/>
      <c r="E17" s="377"/>
      <c r="F17" s="373"/>
      <c r="G17" s="433"/>
      <c r="H17" s="379"/>
      <c r="I17" s="367"/>
      <c r="J17" s="367"/>
      <c r="K17" s="378"/>
    </row>
    <row r="18" spans="1:14" x14ac:dyDescent="0.2">
      <c r="A18" s="379" t="s">
        <v>461</v>
      </c>
      <c r="B18" s="367"/>
      <c r="C18" s="367"/>
      <c r="D18" s="367"/>
      <c r="E18" s="377"/>
      <c r="F18" s="373"/>
      <c r="G18" s="433"/>
      <c r="H18" s="379" t="s">
        <v>462</v>
      </c>
      <c r="I18" s="367"/>
      <c r="J18" s="367"/>
      <c r="K18" s="378"/>
    </row>
    <row r="19" spans="1:14" x14ac:dyDescent="0.2">
      <c r="A19" s="376" t="s">
        <v>296</v>
      </c>
      <c r="B19" s="367"/>
      <c r="C19" s="367"/>
      <c r="D19" s="367"/>
      <c r="E19" s="377"/>
      <c r="F19" s="373"/>
      <c r="G19" s="433"/>
      <c r="H19" s="380" t="s">
        <v>301</v>
      </c>
      <c r="I19" s="381"/>
      <c r="J19" s="381"/>
      <c r="K19" s="382"/>
    </row>
    <row r="20" spans="1:14" x14ac:dyDescent="0.2">
      <c r="A20" s="376" t="s">
        <v>297</v>
      </c>
      <c r="B20" s="367"/>
      <c r="C20" s="367"/>
      <c r="D20" s="367"/>
      <c r="E20" s="377"/>
      <c r="F20" s="373"/>
      <c r="G20" s="433"/>
      <c r="H20" s="373"/>
    </row>
    <row r="21" spans="1:14" x14ac:dyDescent="0.2">
      <c r="A21" s="376" t="s">
        <v>298</v>
      </c>
      <c r="B21" s="367"/>
      <c r="C21" s="367"/>
      <c r="D21" s="367"/>
      <c r="E21" s="383"/>
      <c r="F21" s="384"/>
      <c r="G21" s="434"/>
      <c r="H21" s="384"/>
      <c r="J21" s="384"/>
    </row>
    <row r="22" spans="1:14" x14ac:dyDescent="0.2">
      <c r="A22" s="380"/>
      <c r="B22" s="381" t="s">
        <v>299</v>
      </c>
      <c r="C22" s="381"/>
      <c r="D22" s="381"/>
      <c r="E22" s="385"/>
      <c r="F22" s="368"/>
      <c r="G22" s="432"/>
    </row>
    <row r="23" spans="1:14" x14ac:dyDescent="0.2">
      <c r="A23" s="367"/>
      <c r="B23" s="367"/>
      <c r="C23" s="367"/>
      <c r="D23" s="367"/>
      <c r="E23" s="368"/>
      <c r="F23" s="368"/>
      <c r="G23" s="432"/>
    </row>
    <row r="24" spans="1:14" s="358" customFormat="1" x14ac:dyDescent="0.2">
      <c r="A24" s="386"/>
      <c r="B24" s="386"/>
      <c r="C24" s="386"/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</row>
    <row r="25" spans="1:14" x14ac:dyDescent="0.2">
      <c r="B25" s="387"/>
      <c r="C25" s="388"/>
      <c r="D25" s="389"/>
      <c r="H25" s="390"/>
      <c r="I25" s="367"/>
      <c r="J25" s="367"/>
      <c r="K25" s="367"/>
      <c r="L25" s="367"/>
      <c r="M25" s="367"/>
      <c r="N25" s="367"/>
    </row>
    <row r="26" spans="1:14" s="391" customFormat="1" ht="18.75" customHeight="1" x14ac:dyDescent="0.2">
      <c r="B26" s="392" t="s">
        <v>267</v>
      </c>
      <c r="C26" s="393"/>
      <c r="D26" s="394">
        <f>INDEX(B5:B11,G28)</f>
        <v>34250</v>
      </c>
      <c r="G26" s="435"/>
      <c r="H26" s="395"/>
      <c r="I26" s="396"/>
      <c r="J26" s="395"/>
      <c r="K26" s="395"/>
      <c r="L26" s="395"/>
      <c r="M26" s="395"/>
      <c r="N26" s="395"/>
    </row>
    <row r="27" spans="1:14" ht="13.5" thickBot="1" x14ac:dyDescent="0.25">
      <c r="B27" s="397"/>
      <c r="C27" s="398"/>
      <c r="D27" s="399"/>
      <c r="F27" s="400" t="s">
        <v>272</v>
      </c>
      <c r="G27" s="436"/>
      <c r="L27" s="367"/>
      <c r="M27" s="367"/>
      <c r="N27" s="367"/>
    </row>
    <row r="28" spans="1:14" ht="13.5" thickTop="1" x14ac:dyDescent="0.2">
      <c r="A28" s="353"/>
      <c r="B28" s="397"/>
      <c r="C28" s="398"/>
      <c r="D28" s="401" t="str">
        <f>IF(G29,INDEX(C5:C11,G28),0)</f>
        <v>Compreso</v>
      </c>
      <c r="F28" s="359" t="s">
        <v>261</v>
      </c>
      <c r="G28" s="437">
        <v>4</v>
      </c>
      <c r="L28" s="367"/>
      <c r="M28" s="367"/>
      <c r="N28" s="367"/>
    </row>
    <row r="29" spans="1:14" x14ac:dyDescent="0.2">
      <c r="A29" s="403"/>
      <c r="B29" s="397"/>
      <c r="C29" s="398"/>
      <c r="D29" s="399"/>
      <c r="F29" s="365" t="s">
        <v>444</v>
      </c>
      <c r="G29" s="438" t="b">
        <v>1</v>
      </c>
      <c r="L29" s="367"/>
      <c r="M29" s="367"/>
      <c r="N29" s="367"/>
    </row>
    <row r="30" spans="1:14" x14ac:dyDescent="0.2">
      <c r="A30" s="403"/>
      <c r="B30" s="397"/>
      <c r="C30" s="398"/>
      <c r="D30" s="401" t="str">
        <f>IF(G30,INDEX(D5:D11,G28),0)</f>
        <v>Compreso</v>
      </c>
      <c r="F30" s="365" t="s">
        <v>445</v>
      </c>
      <c r="G30" s="438" t="b">
        <v>1</v>
      </c>
      <c r="L30" s="367"/>
      <c r="M30" s="367"/>
      <c r="N30" s="367"/>
    </row>
    <row r="31" spans="1:14" x14ac:dyDescent="0.2">
      <c r="A31" s="403"/>
      <c r="B31" s="397"/>
      <c r="C31" s="398"/>
      <c r="D31" s="401"/>
      <c r="F31" s="362" t="s">
        <v>271</v>
      </c>
      <c r="G31" s="438">
        <v>3</v>
      </c>
      <c r="L31" s="367"/>
      <c r="M31" s="367"/>
      <c r="N31" s="367"/>
    </row>
    <row r="32" spans="1:14" x14ac:dyDescent="0.2">
      <c r="A32" s="403"/>
      <c r="B32" s="397"/>
      <c r="C32" s="398"/>
      <c r="D32" s="399"/>
      <c r="F32" s="362" t="s">
        <v>268</v>
      </c>
      <c r="G32" s="438">
        <v>4</v>
      </c>
      <c r="L32" s="367"/>
      <c r="M32" s="367"/>
      <c r="N32" s="367"/>
    </row>
    <row r="33" spans="1:14" x14ac:dyDescent="0.2">
      <c r="A33" s="403"/>
      <c r="B33" s="397"/>
      <c r="C33" s="398"/>
      <c r="D33" s="399"/>
      <c r="E33" s="367"/>
      <c r="F33" s="367"/>
      <c r="G33" s="439"/>
      <c r="H33" s="367"/>
      <c r="I33" s="390"/>
      <c r="J33" s="367"/>
      <c r="K33" s="367"/>
      <c r="L33" s="367"/>
      <c r="M33" s="367"/>
      <c r="N33" s="367"/>
    </row>
    <row r="34" spans="1:14" x14ac:dyDescent="0.2">
      <c r="A34" s="403"/>
      <c r="B34" s="397"/>
      <c r="C34" s="398"/>
      <c r="D34" s="399"/>
      <c r="H34" s="367"/>
      <c r="I34" s="390"/>
      <c r="J34" s="404"/>
      <c r="K34" s="367"/>
      <c r="L34" s="367"/>
      <c r="M34" s="367"/>
      <c r="N34" s="367"/>
    </row>
    <row r="35" spans="1:14" x14ac:dyDescent="0.2">
      <c r="B35" s="397"/>
      <c r="C35" s="398"/>
      <c r="D35" s="401" t="str">
        <f>IF(G31&gt;=2,INDEX(E5:E11,G28),0)</f>
        <v>Compresa</v>
      </c>
      <c r="H35" s="367"/>
      <c r="I35" s="402"/>
      <c r="J35" s="404"/>
      <c r="K35" s="367"/>
      <c r="L35" s="367"/>
      <c r="M35" s="367"/>
      <c r="N35" s="367"/>
    </row>
    <row r="36" spans="1:14" x14ac:dyDescent="0.2">
      <c r="B36" s="397"/>
      <c r="C36" s="398"/>
      <c r="D36" s="399"/>
      <c r="H36" s="367"/>
      <c r="I36" s="390"/>
      <c r="J36" s="405"/>
      <c r="K36" s="367"/>
      <c r="L36" s="367"/>
      <c r="M36" s="367"/>
      <c r="N36" s="367"/>
    </row>
    <row r="37" spans="1:14" x14ac:dyDescent="0.2">
      <c r="A37" s="353"/>
      <c r="B37" s="397"/>
      <c r="C37" s="398"/>
      <c r="D37" s="399"/>
      <c r="H37" s="367"/>
      <c r="I37" s="390"/>
      <c r="J37" s="367"/>
      <c r="K37" s="367"/>
      <c r="L37" s="367"/>
      <c r="M37" s="367"/>
      <c r="N37" s="367"/>
    </row>
    <row r="38" spans="1:14" x14ac:dyDescent="0.2">
      <c r="A38" s="406"/>
      <c r="B38" s="397" t="s">
        <v>268</v>
      </c>
      <c r="C38" s="407">
        <f>G32/100</f>
        <v>0.04</v>
      </c>
      <c r="D38" s="408">
        <f>INT(SUM(D26:D35)*C38*-1)</f>
        <v>-1370</v>
      </c>
      <c r="E38" s="406"/>
      <c r="F38" s="406"/>
      <c r="G38" s="406"/>
      <c r="H38" s="367"/>
      <c r="I38" s="409"/>
      <c r="J38" s="367"/>
      <c r="K38" s="367"/>
      <c r="L38" s="367"/>
      <c r="M38" s="367"/>
      <c r="N38" s="367"/>
    </row>
    <row r="39" spans="1:14" x14ac:dyDescent="0.2">
      <c r="A39" s="367"/>
      <c r="B39" s="397"/>
      <c r="C39" s="398"/>
      <c r="D39" s="399"/>
      <c r="E39" s="410"/>
      <c r="F39" s="410"/>
      <c r="G39" s="440"/>
      <c r="H39" s="367"/>
      <c r="I39" s="390"/>
      <c r="J39" s="367"/>
      <c r="K39" s="367"/>
      <c r="L39" s="367"/>
      <c r="M39" s="367"/>
      <c r="N39" s="367"/>
    </row>
    <row r="40" spans="1:14" x14ac:dyDescent="0.2">
      <c r="A40" s="367"/>
      <c r="B40" s="397"/>
      <c r="C40" s="398"/>
      <c r="D40" s="399"/>
      <c r="E40" s="410"/>
      <c r="F40" s="410"/>
      <c r="G40" s="440"/>
      <c r="H40" s="367"/>
      <c r="I40" s="390"/>
      <c r="J40" s="367"/>
      <c r="K40" s="367"/>
      <c r="L40" s="367"/>
      <c r="M40" s="367"/>
      <c r="N40" s="367"/>
    </row>
    <row r="41" spans="1:14" x14ac:dyDescent="0.2">
      <c r="B41" s="397" t="s">
        <v>3</v>
      </c>
      <c r="C41" s="398"/>
      <c r="D41" s="411">
        <f>SUM(D26:D38)</f>
        <v>32880</v>
      </c>
      <c r="E41" s="412"/>
      <c r="F41" s="412"/>
      <c r="G41" s="441"/>
      <c r="H41" s="367"/>
      <c r="I41" s="413"/>
      <c r="J41" s="367"/>
      <c r="K41" s="367"/>
      <c r="L41" s="367"/>
      <c r="M41" s="367"/>
      <c r="N41" s="367"/>
    </row>
    <row r="42" spans="1:14" ht="13.5" thickBot="1" x14ac:dyDescent="0.25">
      <c r="A42" s="367"/>
      <c r="B42" s="414"/>
      <c r="C42" s="415"/>
      <c r="D42" s="416"/>
      <c r="E42" s="412"/>
      <c r="F42" s="412"/>
      <c r="G42" s="441"/>
      <c r="H42" s="390"/>
      <c r="I42" s="367"/>
      <c r="J42" s="367"/>
      <c r="K42" s="367"/>
      <c r="L42" s="367"/>
      <c r="M42" s="367"/>
      <c r="N42" s="367"/>
    </row>
    <row r="43" spans="1:14" x14ac:dyDescent="0.2">
      <c r="A43" s="367"/>
      <c r="E43" s="412"/>
      <c r="F43" s="412"/>
      <c r="G43" s="441"/>
      <c r="H43" s="367"/>
      <c r="I43" s="367"/>
      <c r="J43" s="367"/>
      <c r="K43" s="367"/>
      <c r="L43" s="367"/>
      <c r="M43" s="367"/>
      <c r="N43" s="367"/>
    </row>
    <row r="44" spans="1:14" x14ac:dyDescent="0.2">
      <c r="A44" s="367"/>
      <c r="D44" s="412"/>
      <c r="E44" s="412"/>
      <c r="F44" s="412"/>
      <c r="G44" s="441"/>
      <c r="H44" s="367"/>
      <c r="I44" s="367"/>
      <c r="J44" s="367"/>
      <c r="K44" s="367"/>
      <c r="L44" s="367"/>
      <c r="M44" s="367"/>
      <c r="N44" s="367"/>
    </row>
    <row r="45" spans="1:14" x14ac:dyDescent="0.2">
      <c r="A45" s="367"/>
      <c r="E45" s="412"/>
      <c r="F45" s="412"/>
      <c r="G45" s="441"/>
    </row>
    <row r="46" spans="1:14" x14ac:dyDescent="0.2">
      <c r="A46" s="367"/>
      <c r="D46" s="412"/>
      <c r="E46" s="412"/>
      <c r="F46" s="412"/>
      <c r="G46" s="441"/>
    </row>
    <row r="47" spans="1:14" x14ac:dyDescent="0.2">
      <c r="A47" s="367"/>
      <c r="D47" s="406"/>
      <c r="E47" s="412"/>
      <c r="F47" s="412"/>
      <c r="G47" s="441"/>
    </row>
    <row r="48" spans="1:14" x14ac:dyDescent="0.2">
      <c r="A48" s="386"/>
      <c r="E48" s="417"/>
      <c r="F48" s="417"/>
      <c r="G48" s="417"/>
    </row>
    <row r="49" spans="1:7" x14ac:dyDescent="0.2">
      <c r="A49" s="367"/>
      <c r="E49" s="367"/>
      <c r="F49" s="367"/>
      <c r="G49" s="439"/>
    </row>
    <row r="50" spans="1:7" x14ac:dyDescent="0.2">
      <c r="A50" s="367"/>
      <c r="E50" s="367"/>
      <c r="F50" s="367"/>
      <c r="G50" s="439"/>
    </row>
  </sheetData>
  <conditionalFormatting sqref="E14:G19 E20:H20">
    <cfRule type="cellIs" dxfId="1" priority="1" stopIfTrue="1" operator="between">
      <formula>1</formula>
      <formula>3</formula>
    </cfRule>
  </conditionalFormatting>
  <printOptions horizontalCentered="1" headings="1"/>
  <pageMargins left="0.78740157480314965" right="0.78740157480314965" top="0.98425196850393704" bottom="0.98425196850393704" header="0.51181102362204722" footer="0.51181102362204722"/>
  <pageSetup paperSize="9" scale="70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7" r:id="rId4" name="Drop Down 1">
              <controlPr defaultSize="0" autoLine="0" autoPict="0">
                <anchor moveWithCells="1">
                  <from>
                    <xdr:col>1</xdr:col>
                    <xdr:colOff>1095375</xdr:colOff>
                    <xdr:row>25</xdr:row>
                    <xdr:rowOff>0</xdr:rowOff>
                  </from>
                  <to>
                    <xdr:col>3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8" r:id="rId5" name="Check Box 2">
              <controlPr defaultSize="0" autoFill="0" autoLine="0" autoPict="0">
                <anchor moveWithCells="1">
                  <from>
                    <xdr:col>2</xdr:col>
                    <xdr:colOff>0</xdr:colOff>
                    <xdr:row>27</xdr:row>
                    <xdr:rowOff>9525</xdr:rowOff>
                  </from>
                  <to>
                    <xdr:col>3</xdr:col>
                    <xdr:colOff>0</xdr:colOff>
                    <xdr:row>27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6" name="Check Box 3">
              <controlPr defaultSize="0" autoFill="0" autoLine="0" autoPict="0">
                <anchor moveWithCells="1">
                  <from>
                    <xdr:col>2</xdr:col>
                    <xdr:colOff>0</xdr:colOff>
                    <xdr:row>29</xdr:row>
                    <xdr:rowOff>0</xdr:rowOff>
                  </from>
                  <to>
                    <xdr:col>3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0" r:id="rId7" name="Spinner 4">
              <controlPr defaultSize="0" autoPict="0">
                <anchor moveWithCells="1" sizeWithCells="1">
                  <from>
                    <xdr:col>2</xdr:col>
                    <xdr:colOff>0</xdr:colOff>
                    <xdr:row>37</xdr:row>
                    <xdr:rowOff>0</xdr:rowOff>
                  </from>
                  <to>
                    <xdr:col>2</xdr:col>
                    <xdr:colOff>438150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1" r:id="rId8" name="Option Button 5">
              <controlPr defaultSize="0" autoFill="0" autoLine="0" autoPict="0">
                <anchor moveWithCells="1">
                  <from>
                    <xdr:col>2</xdr:col>
                    <xdr:colOff>0</xdr:colOff>
                    <xdr:row>32</xdr:row>
                    <xdr:rowOff>0</xdr:rowOff>
                  </from>
                  <to>
                    <xdr:col>2</xdr:col>
                    <xdr:colOff>819150</xdr:colOff>
                    <xdr:row>32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2" r:id="rId9" name="Group Box 6">
              <controlPr defaultSize="0" autoFill="0" autoPict="0">
                <anchor moveWithCells="1">
                  <from>
                    <xdr:col>1</xdr:col>
                    <xdr:colOff>1038225</xdr:colOff>
                    <xdr:row>31</xdr:row>
                    <xdr:rowOff>0</xdr:rowOff>
                  </from>
                  <to>
                    <xdr:col>3</xdr:col>
                    <xdr:colOff>0</xdr:colOff>
                    <xdr:row>35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3" r:id="rId10" name="Option Button 7">
              <controlPr defaultSize="0" autoFill="0" autoLine="0" autoPict="0">
                <anchor moveWithCells="1">
                  <from>
                    <xdr:col>2</xdr:col>
                    <xdr:colOff>0</xdr:colOff>
                    <xdr:row>33</xdr:row>
                    <xdr:rowOff>9525</xdr:rowOff>
                  </from>
                  <to>
                    <xdr:col>2</xdr:col>
                    <xdr:colOff>819150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4" r:id="rId11" name="Option Button 8">
              <controlPr defaultSize="0" autoFill="0" autoLine="0" autoPict="0">
                <anchor moveWithCells="1">
                  <from>
                    <xdr:col>2</xdr:col>
                    <xdr:colOff>0</xdr:colOff>
                    <xdr:row>34</xdr:row>
                    <xdr:rowOff>9525</xdr:rowOff>
                  </from>
                  <to>
                    <xdr:col>2</xdr:col>
                    <xdr:colOff>819150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0">
    <pageSetUpPr fitToPage="1"/>
  </sheetPr>
  <dimension ref="A1:M27"/>
  <sheetViews>
    <sheetView showZeros="0" workbookViewId="0">
      <selection activeCell="A2" sqref="A2"/>
    </sheetView>
  </sheetViews>
  <sheetFormatPr defaultRowHeight="12.75" x14ac:dyDescent="0.2"/>
  <cols>
    <col min="1" max="1" width="15.5703125" style="124" customWidth="1"/>
    <col min="2" max="4" width="11.42578125" style="124" customWidth="1"/>
    <col min="5" max="5" width="14" style="124" customWidth="1"/>
    <col min="6" max="6" width="9.140625" style="124"/>
    <col min="7" max="7" width="4.28515625" style="124" customWidth="1"/>
    <col min="8" max="8" width="12" style="124" bestFit="1" customWidth="1"/>
    <col min="9" max="16384" width="9.140625" style="124"/>
  </cols>
  <sheetData>
    <row r="1" spans="1:5" s="122" customFormat="1" ht="18.75" x14ac:dyDescent="0.3">
      <c r="A1" s="122" t="s">
        <v>302</v>
      </c>
    </row>
    <row r="3" spans="1:5" x14ac:dyDescent="0.2">
      <c r="A3" s="123" t="s">
        <v>36</v>
      </c>
    </row>
    <row r="4" spans="1:5" s="125" customFormat="1" ht="13.5" thickBot="1" x14ac:dyDescent="0.25">
      <c r="A4" s="263" t="s">
        <v>0</v>
      </c>
      <c r="B4" s="257" t="s">
        <v>1</v>
      </c>
      <c r="C4" s="257" t="s">
        <v>2</v>
      </c>
      <c r="D4" s="419">
        <v>0.05</v>
      </c>
      <c r="E4" s="257" t="s">
        <v>3</v>
      </c>
    </row>
    <row r="5" spans="1:5" ht="13.5" thickTop="1" x14ac:dyDescent="0.2">
      <c r="A5" s="252" t="s">
        <v>6</v>
      </c>
      <c r="B5" s="255">
        <v>250</v>
      </c>
      <c r="C5" s="259">
        <v>6</v>
      </c>
      <c r="D5" s="256">
        <f t="shared" ref="D5:D12" si="0">IF(C5&gt;=10,B5*C5*$D$4,)</f>
        <v>0</v>
      </c>
      <c r="E5" s="256">
        <f t="shared" ref="E5:E12" si="1">B5*C5-D5</f>
        <v>1500</v>
      </c>
    </row>
    <row r="6" spans="1:5" x14ac:dyDescent="0.2">
      <c r="A6" s="251" t="s">
        <v>7</v>
      </c>
      <c r="B6" s="253">
        <v>120</v>
      </c>
      <c r="C6" s="260">
        <v>5</v>
      </c>
      <c r="D6" s="253">
        <f t="shared" si="0"/>
        <v>0</v>
      </c>
      <c r="E6" s="253">
        <f t="shared" si="1"/>
        <v>600</v>
      </c>
    </row>
    <row r="7" spans="1:5" x14ac:dyDescent="0.2">
      <c r="A7" s="251" t="s">
        <v>9</v>
      </c>
      <c r="B7" s="253">
        <v>85</v>
      </c>
      <c r="C7" s="260">
        <v>15</v>
      </c>
      <c r="D7" s="253">
        <f t="shared" si="0"/>
        <v>63.75</v>
      </c>
      <c r="E7" s="253">
        <f t="shared" si="1"/>
        <v>1211.25</v>
      </c>
    </row>
    <row r="8" spans="1:5" x14ac:dyDescent="0.2">
      <c r="A8" s="251" t="s">
        <v>8</v>
      </c>
      <c r="B8" s="253">
        <v>60</v>
      </c>
      <c r="C8" s="260">
        <v>4</v>
      </c>
      <c r="D8" s="253">
        <f t="shared" si="0"/>
        <v>0</v>
      </c>
      <c r="E8" s="253">
        <f t="shared" si="1"/>
        <v>240</v>
      </c>
    </row>
    <row r="9" spans="1:5" x14ac:dyDescent="0.2">
      <c r="A9" s="251" t="s">
        <v>11</v>
      </c>
      <c r="B9" s="253">
        <v>45</v>
      </c>
      <c r="C9" s="260">
        <v>43</v>
      </c>
      <c r="D9" s="253">
        <f t="shared" si="0"/>
        <v>96.75</v>
      </c>
      <c r="E9" s="253">
        <f t="shared" si="1"/>
        <v>1838.25</v>
      </c>
    </row>
    <row r="10" spans="1:5" x14ac:dyDescent="0.2">
      <c r="A10" s="251" t="s">
        <v>5</v>
      </c>
      <c r="B10" s="253">
        <v>40</v>
      </c>
      <c r="C10" s="260">
        <v>12</v>
      </c>
      <c r="D10" s="253">
        <f t="shared" si="0"/>
        <v>24</v>
      </c>
      <c r="E10" s="253">
        <f t="shared" si="1"/>
        <v>456</v>
      </c>
    </row>
    <row r="11" spans="1:5" x14ac:dyDescent="0.2">
      <c r="A11" s="251" t="s">
        <v>10</v>
      </c>
      <c r="B11" s="253">
        <v>25</v>
      </c>
      <c r="C11" s="260">
        <v>7</v>
      </c>
      <c r="D11" s="253">
        <f t="shared" si="0"/>
        <v>0</v>
      </c>
      <c r="E11" s="253">
        <f t="shared" si="1"/>
        <v>175</v>
      </c>
    </row>
    <row r="12" spans="1:5" x14ac:dyDescent="0.2">
      <c r="A12" s="251" t="s">
        <v>12</v>
      </c>
      <c r="B12" s="253">
        <v>12</v>
      </c>
      <c r="C12" s="260">
        <v>25</v>
      </c>
      <c r="D12" s="253">
        <f t="shared" si="0"/>
        <v>15</v>
      </c>
      <c r="E12" s="253">
        <f t="shared" si="1"/>
        <v>285</v>
      </c>
    </row>
    <row r="13" spans="1:5" s="125" customFormat="1" x14ac:dyDescent="0.2">
      <c r="A13" s="131" t="s">
        <v>13</v>
      </c>
      <c r="B13" s="132"/>
      <c r="C13" s="254">
        <f>SUM(C5:C12)</f>
        <v>117</v>
      </c>
      <c r="D13" s="133"/>
      <c r="E13" s="258">
        <f>SUM(E5:E12)</f>
        <v>6305.5</v>
      </c>
    </row>
    <row r="14" spans="1:5" x14ac:dyDescent="0.2">
      <c r="A14" s="128"/>
      <c r="B14" s="128"/>
      <c r="C14" s="128"/>
      <c r="D14" s="128"/>
      <c r="E14" s="128"/>
    </row>
    <row r="17" spans="1:13" x14ac:dyDescent="0.2">
      <c r="A17" s="245" t="s">
        <v>14</v>
      </c>
      <c r="B17" s="247"/>
      <c r="C17" s="247"/>
      <c r="D17" s="247"/>
      <c r="E17" s="248"/>
      <c r="G17" s="245" t="s">
        <v>15</v>
      </c>
      <c r="H17" s="247"/>
      <c r="I17" s="247"/>
      <c r="J17" s="247"/>
      <c r="K17" s="247"/>
      <c r="L17" s="247"/>
      <c r="M17" s="248"/>
    </row>
    <row r="18" spans="1:13" x14ac:dyDescent="0.2">
      <c r="A18" s="261" t="s">
        <v>303</v>
      </c>
      <c r="B18" s="128"/>
      <c r="C18" s="128"/>
      <c r="D18" s="128"/>
      <c r="E18" s="249"/>
      <c r="G18" s="126" t="s">
        <v>310</v>
      </c>
      <c r="H18" s="128"/>
      <c r="I18" s="128"/>
      <c r="J18" s="128"/>
      <c r="K18" s="128"/>
      <c r="L18" s="128"/>
      <c r="M18" s="249"/>
    </row>
    <row r="19" spans="1:13" x14ac:dyDescent="0.2">
      <c r="A19" s="261" t="s">
        <v>304</v>
      </c>
      <c r="B19" s="128"/>
      <c r="C19" s="128"/>
      <c r="D19" s="128"/>
      <c r="E19" s="249"/>
      <c r="G19" s="126" t="s">
        <v>311</v>
      </c>
      <c r="H19" s="128"/>
      <c r="I19" s="128"/>
      <c r="J19" s="128"/>
      <c r="K19" s="128"/>
      <c r="L19" s="128"/>
      <c r="M19" s="249"/>
    </row>
    <row r="20" spans="1:13" x14ac:dyDescent="0.2">
      <c r="A20" s="261" t="s">
        <v>305</v>
      </c>
      <c r="B20" s="128"/>
      <c r="C20" s="128"/>
      <c r="D20" s="128"/>
      <c r="E20" s="249"/>
      <c r="G20" s="127" t="s">
        <v>312</v>
      </c>
      <c r="H20" s="246"/>
      <c r="I20" s="246"/>
      <c r="J20" s="246"/>
      <c r="K20" s="246"/>
      <c r="L20" s="246"/>
      <c r="M20" s="250"/>
    </row>
    <row r="21" spans="1:13" x14ac:dyDescent="0.2">
      <c r="A21" s="261" t="s">
        <v>306</v>
      </c>
      <c r="B21" s="128"/>
      <c r="C21" s="128"/>
      <c r="D21" s="128"/>
      <c r="E21" s="249"/>
    </row>
    <row r="22" spans="1:13" x14ac:dyDescent="0.2">
      <c r="A22" s="261" t="s">
        <v>307</v>
      </c>
      <c r="B22" s="128"/>
      <c r="C22" s="128"/>
      <c r="D22" s="128"/>
      <c r="E22" s="249"/>
      <c r="H22" s="134"/>
      <c r="I22" s="129"/>
    </row>
    <row r="23" spans="1:13" x14ac:dyDescent="0.2">
      <c r="A23" s="261" t="s">
        <v>308</v>
      </c>
      <c r="B23" s="128"/>
      <c r="C23" s="128"/>
      <c r="D23" s="128"/>
      <c r="E23" s="249"/>
      <c r="I23" s="129"/>
      <c r="J23" s="128"/>
    </row>
    <row r="24" spans="1:13" x14ac:dyDescent="0.2">
      <c r="A24" s="261" t="s">
        <v>309</v>
      </c>
      <c r="B24" s="128"/>
      <c r="C24" s="128"/>
      <c r="D24" s="128"/>
      <c r="E24" s="249"/>
      <c r="I24" s="130"/>
    </row>
    <row r="25" spans="1:13" x14ac:dyDescent="0.2">
      <c r="A25" s="262"/>
      <c r="B25" s="246"/>
      <c r="C25" s="246"/>
      <c r="D25" s="246"/>
      <c r="E25" s="250"/>
    </row>
    <row r="27" spans="1:13" x14ac:dyDescent="0.2">
      <c r="G27" s="123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7">
    <pageSetUpPr fitToPage="1"/>
  </sheetPr>
  <dimension ref="A1:H19"/>
  <sheetViews>
    <sheetView workbookViewId="0">
      <selection activeCell="A2" sqref="A2"/>
    </sheetView>
  </sheetViews>
  <sheetFormatPr defaultRowHeight="12.75" x14ac:dyDescent="0.2"/>
  <cols>
    <col min="1" max="1" width="25.28515625" bestFit="1" customWidth="1"/>
    <col min="2" max="2" width="47" style="23" customWidth="1"/>
    <col min="3" max="3" width="27.7109375" style="43" customWidth="1"/>
  </cols>
  <sheetData>
    <row r="1" spans="1:8" s="100" customFormat="1" ht="18.75" x14ac:dyDescent="0.3">
      <c r="A1" s="100" t="s">
        <v>166</v>
      </c>
      <c r="B1" s="101"/>
      <c r="C1" s="102"/>
    </row>
    <row r="3" spans="1:8" x14ac:dyDescent="0.2">
      <c r="A3" s="2" t="s">
        <v>134</v>
      </c>
    </row>
    <row r="4" spans="1:8" x14ac:dyDescent="0.2">
      <c r="A4" s="95">
        <f>NETWORKDAYS("01.01.98","31.12.98",20)</f>
        <v>261</v>
      </c>
      <c r="B4" s="264" t="s">
        <v>348</v>
      </c>
      <c r="C4" s="135" t="s">
        <v>111</v>
      </c>
      <c r="E4" s="21"/>
      <c r="F4" s="21"/>
      <c r="G4" s="21"/>
      <c r="H4" s="21"/>
    </row>
    <row r="5" spans="1:8" x14ac:dyDescent="0.2">
      <c r="A5" s="144">
        <f>WORKDAY("01.01.98",22,2)</f>
        <v>35828</v>
      </c>
      <c r="B5" s="265" t="s">
        <v>349</v>
      </c>
      <c r="C5" s="135" t="s">
        <v>111</v>
      </c>
      <c r="E5" s="21"/>
      <c r="F5" s="21"/>
      <c r="G5" s="21"/>
      <c r="H5" s="21"/>
    </row>
    <row r="6" spans="1:8" x14ac:dyDescent="0.2">
      <c r="A6" s="95">
        <f>WEEKNUM("28.12.97",2)</f>
        <v>52</v>
      </c>
      <c r="B6" s="264" t="s">
        <v>350</v>
      </c>
      <c r="C6" s="135" t="s">
        <v>111</v>
      </c>
      <c r="E6" s="21"/>
      <c r="F6" s="21"/>
      <c r="G6" s="21"/>
      <c r="H6" s="21"/>
    </row>
    <row r="7" spans="1:8" x14ac:dyDescent="0.2">
      <c r="A7" s="266">
        <f>WEEKDAY("28.12.97",2)</f>
        <v>7</v>
      </c>
      <c r="B7" s="267" t="s">
        <v>351</v>
      </c>
      <c r="C7" s="96"/>
      <c r="E7" s="21"/>
      <c r="F7" s="21"/>
      <c r="G7" s="21"/>
      <c r="H7" s="21"/>
    </row>
    <row r="8" spans="1:8" x14ac:dyDescent="0.2">
      <c r="A8" s="144">
        <f ca="1">TODAY()</f>
        <v>43018</v>
      </c>
      <c r="B8" s="265" t="s">
        <v>108</v>
      </c>
      <c r="C8" s="96"/>
      <c r="E8" s="21"/>
      <c r="F8" s="21"/>
      <c r="G8" s="21"/>
      <c r="H8" s="21"/>
    </row>
    <row r="9" spans="1:8" x14ac:dyDescent="0.2">
      <c r="A9" s="268">
        <f ca="1">NOW()</f>
        <v>43018.666559259262</v>
      </c>
      <c r="B9" s="269" t="s">
        <v>109</v>
      </c>
      <c r="C9" s="135"/>
      <c r="E9" s="21"/>
      <c r="F9" s="21"/>
      <c r="G9" s="21"/>
      <c r="H9" s="21"/>
    </row>
    <row r="10" spans="1:8" x14ac:dyDescent="0.2">
      <c r="A10" s="95">
        <f>"31.01.1998"-"01.01.1998"</f>
        <v>30</v>
      </c>
      <c r="B10" s="264" t="s">
        <v>110</v>
      </c>
      <c r="C10" s="135"/>
      <c r="E10" s="21"/>
      <c r="F10" s="21"/>
      <c r="G10" s="21"/>
      <c r="H10" s="21"/>
    </row>
    <row r="13" spans="1:8" x14ac:dyDescent="0.2">
      <c r="A13" s="2" t="s">
        <v>131</v>
      </c>
    </row>
    <row r="14" spans="1:8" x14ac:dyDescent="0.2">
      <c r="A14" s="95">
        <f>ROW()</f>
        <v>14</v>
      </c>
      <c r="B14" s="264" t="s">
        <v>132</v>
      </c>
    </row>
    <row r="15" spans="1:8" x14ac:dyDescent="0.2">
      <c r="A15" s="208">
        <f>COLUMN()</f>
        <v>1</v>
      </c>
      <c r="B15" s="264" t="s">
        <v>133</v>
      </c>
    </row>
    <row r="17" spans="1:3" x14ac:dyDescent="0.2">
      <c r="A17" s="2" t="s">
        <v>140</v>
      </c>
    </row>
    <row r="18" spans="1:3" x14ac:dyDescent="0.2">
      <c r="A18" s="135" t="s">
        <v>141</v>
      </c>
      <c r="B18" s="264">
        <f>MATCH("bbb",A18:A19)</f>
        <v>2</v>
      </c>
      <c r="C18" s="264" t="s">
        <v>143</v>
      </c>
    </row>
    <row r="19" spans="1:3" x14ac:dyDescent="0.2">
      <c r="A19" s="135" t="s">
        <v>142</v>
      </c>
      <c r="B19" s="95"/>
      <c r="C19" s="96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0">
    <pageSetUpPr fitToPage="1"/>
  </sheetPr>
  <dimension ref="A1:F11"/>
  <sheetViews>
    <sheetView zoomScaleNormal="100" workbookViewId="0">
      <selection activeCell="A2" sqref="A2"/>
    </sheetView>
  </sheetViews>
  <sheetFormatPr defaultRowHeight="18.75" x14ac:dyDescent="0.3"/>
  <cols>
    <col min="1" max="1" width="9.140625" style="280"/>
    <col min="2" max="5" width="18.140625" style="23" customWidth="1"/>
  </cols>
  <sheetData>
    <row r="1" spans="1:6" ht="52.5" customHeight="1" x14ac:dyDescent="0.3">
      <c r="B1" s="451" t="s">
        <v>411</v>
      </c>
      <c r="C1" s="451"/>
      <c r="D1" s="451"/>
      <c r="E1" s="451"/>
    </row>
    <row r="2" spans="1:6" ht="33" customHeight="1" x14ac:dyDescent="0.3">
      <c r="B2" s="452" t="s">
        <v>412</v>
      </c>
      <c r="C2" s="452"/>
      <c r="D2" s="452"/>
      <c r="E2" s="452"/>
    </row>
    <row r="3" spans="1:6" x14ac:dyDescent="0.3">
      <c r="A3" s="281"/>
      <c r="B3" s="281" t="s">
        <v>413</v>
      </c>
      <c r="C3" s="281" t="s">
        <v>414</v>
      </c>
      <c r="D3" s="281" t="s">
        <v>415</v>
      </c>
      <c r="E3" s="281" t="s">
        <v>416</v>
      </c>
      <c r="F3" s="282"/>
    </row>
    <row r="4" spans="1:6" ht="21" x14ac:dyDescent="0.35">
      <c r="A4" s="281">
        <v>1</v>
      </c>
      <c r="B4" s="283">
        <v>12.23</v>
      </c>
      <c r="C4" s="284">
        <f>B4/0.05</f>
        <v>244.6</v>
      </c>
      <c r="D4" s="285">
        <f>ROUND(C4,0)</f>
        <v>245</v>
      </c>
      <c r="E4" s="283">
        <f>D4*0.05</f>
        <v>12.25</v>
      </c>
    </row>
    <row r="5" spans="1:6" x14ac:dyDescent="0.3">
      <c r="A5" s="281">
        <v>2</v>
      </c>
      <c r="B5" s="284"/>
      <c r="C5" s="286" t="s">
        <v>417</v>
      </c>
      <c r="D5" s="287" t="s">
        <v>418</v>
      </c>
      <c r="E5" s="286" t="s">
        <v>419</v>
      </c>
    </row>
    <row r="6" spans="1:6" x14ac:dyDescent="0.3">
      <c r="A6" s="281">
        <v>3</v>
      </c>
      <c r="B6" s="284"/>
      <c r="C6" s="284"/>
      <c r="D6" s="285"/>
      <c r="E6" s="284"/>
    </row>
    <row r="7" spans="1:6" ht="21" x14ac:dyDescent="0.35">
      <c r="A7" s="281">
        <v>4</v>
      </c>
      <c r="B7" s="284"/>
      <c r="C7" s="283">
        <f>ROUND(B4*0.2,2)*5</f>
        <v>12.25</v>
      </c>
      <c r="D7" s="284"/>
      <c r="E7" s="284"/>
    </row>
    <row r="8" spans="1:6" x14ac:dyDescent="0.3">
      <c r="A8" s="281">
        <v>5</v>
      </c>
      <c r="B8" s="284"/>
      <c r="C8" s="286" t="s">
        <v>420</v>
      </c>
      <c r="D8" s="284"/>
      <c r="E8" s="284"/>
    </row>
    <row r="11" spans="1:6" x14ac:dyDescent="0.3">
      <c r="B11" s="288"/>
    </row>
  </sheetData>
  <mergeCells count="2">
    <mergeCell ref="B1:E1"/>
    <mergeCell ref="B2:E2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&amp;L&amp;"Arial,Grassetto"&amp;14&amp;A</oddHeader>
    <oddFooter>&amp;L&amp;F /&amp;A&amp;Cpag. &amp;P/&amp;N&amp;R&amp;D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1">
    <pageSetUpPr fitToPage="1"/>
  </sheetPr>
  <dimension ref="A1:K34"/>
  <sheetViews>
    <sheetView workbookViewId="0">
      <selection activeCell="A2" sqref="A2"/>
    </sheetView>
  </sheetViews>
  <sheetFormatPr defaultRowHeight="12.75" x14ac:dyDescent="0.2"/>
  <cols>
    <col min="1" max="1" width="16.7109375" customWidth="1"/>
    <col min="2" max="2" width="14.42578125" style="23" customWidth="1"/>
    <col min="3" max="3" width="17.7109375" bestFit="1" customWidth="1"/>
    <col min="4" max="4" width="16.42578125" customWidth="1"/>
    <col min="5" max="5" width="15.140625" bestFit="1" customWidth="1"/>
    <col min="6" max="6" width="15.28515625" customWidth="1"/>
    <col min="8" max="8" width="20.5703125" bestFit="1" customWidth="1"/>
  </cols>
  <sheetData>
    <row r="1" spans="1:9" s="100" customFormat="1" ht="18.75" x14ac:dyDescent="0.3">
      <c r="A1" s="100" t="s">
        <v>391</v>
      </c>
      <c r="B1" s="101"/>
    </row>
    <row r="3" spans="1:9" x14ac:dyDescent="0.2">
      <c r="A3" s="2" t="s">
        <v>36</v>
      </c>
    </row>
    <row r="4" spans="1:9" x14ac:dyDescent="0.2">
      <c r="A4" s="273" t="s">
        <v>352</v>
      </c>
      <c r="B4" s="273" t="s">
        <v>353</v>
      </c>
      <c r="C4" s="273" t="s">
        <v>354</v>
      </c>
      <c r="D4" s="273" t="s">
        <v>355</v>
      </c>
      <c r="E4" s="274" t="s">
        <v>356</v>
      </c>
      <c r="F4" s="273" t="s">
        <v>357</v>
      </c>
      <c r="G4" s="273" t="s">
        <v>2</v>
      </c>
      <c r="H4" s="273" t="s">
        <v>13</v>
      </c>
      <c r="I4" s="92"/>
    </row>
    <row r="5" spans="1:9" x14ac:dyDescent="0.2">
      <c r="A5" s="275">
        <v>42370</v>
      </c>
      <c r="B5" s="135" t="s">
        <v>358</v>
      </c>
      <c r="C5" s="135" t="s">
        <v>359</v>
      </c>
      <c r="D5" s="135" t="s">
        <v>360</v>
      </c>
      <c r="E5" s="135" t="s">
        <v>361</v>
      </c>
      <c r="F5" s="276">
        <v>135.85</v>
      </c>
      <c r="G5" s="135">
        <v>100</v>
      </c>
      <c r="H5" s="276">
        <v>13585</v>
      </c>
      <c r="I5" s="92"/>
    </row>
    <row r="6" spans="1:9" x14ac:dyDescent="0.2">
      <c r="A6" s="275">
        <v>42370</v>
      </c>
      <c r="B6" s="135" t="s">
        <v>358</v>
      </c>
      <c r="C6" s="135" t="s">
        <v>359</v>
      </c>
      <c r="D6" s="135" t="s">
        <v>362</v>
      </c>
      <c r="E6" s="135" t="s">
        <v>361</v>
      </c>
      <c r="F6" s="276">
        <v>119.55</v>
      </c>
      <c r="G6" s="135">
        <v>100</v>
      </c>
      <c r="H6" s="276">
        <v>11955</v>
      </c>
      <c r="I6" s="92"/>
    </row>
    <row r="7" spans="1:9" x14ac:dyDescent="0.2">
      <c r="A7" s="275">
        <v>42373</v>
      </c>
      <c r="B7" s="135" t="s">
        <v>363</v>
      </c>
      <c r="C7" s="135" t="s">
        <v>364</v>
      </c>
      <c r="D7" s="135" t="s">
        <v>360</v>
      </c>
      <c r="E7" s="135" t="s">
        <v>361</v>
      </c>
      <c r="F7" s="276">
        <v>130.15</v>
      </c>
      <c r="G7" s="135">
        <v>100</v>
      </c>
      <c r="H7" s="276">
        <v>13015</v>
      </c>
      <c r="I7" s="92"/>
    </row>
    <row r="8" spans="1:9" x14ac:dyDescent="0.2">
      <c r="A8" s="275">
        <v>42373</v>
      </c>
      <c r="B8" s="135" t="s">
        <v>363</v>
      </c>
      <c r="C8" s="135" t="s">
        <v>364</v>
      </c>
      <c r="D8" s="135" t="s">
        <v>365</v>
      </c>
      <c r="E8" s="135" t="s">
        <v>366</v>
      </c>
      <c r="F8" s="276">
        <v>136.35</v>
      </c>
      <c r="G8" s="135">
        <v>20</v>
      </c>
      <c r="H8" s="276">
        <v>2727</v>
      </c>
      <c r="I8" s="92"/>
    </row>
    <row r="9" spans="1:9" x14ac:dyDescent="0.2">
      <c r="A9" s="275">
        <v>42373</v>
      </c>
      <c r="B9" s="135" t="s">
        <v>363</v>
      </c>
      <c r="C9" s="135" t="s">
        <v>364</v>
      </c>
      <c r="D9" s="135" t="s">
        <v>367</v>
      </c>
      <c r="E9" s="135" t="s">
        <v>366</v>
      </c>
      <c r="F9" s="276">
        <v>119.15</v>
      </c>
      <c r="G9" s="135">
        <v>20</v>
      </c>
      <c r="H9" s="276">
        <v>2383</v>
      </c>
      <c r="I9" s="92"/>
    </row>
    <row r="10" spans="1:9" x14ac:dyDescent="0.2">
      <c r="A10" s="275">
        <v>42374</v>
      </c>
      <c r="B10" s="135" t="s">
        <v>368</v>
      </c>
      <c r="C10" s="135" t="s">
        <v>369</v>
      </c>
      <c r="D10" s="135" t="s">
        <v>370</v>
      </c>
      <c r="E10" s="135" t="s">
        <v>366</v>
      </c>
      <c r="F10" s="276">
        <v>152.69999999999999</v>
      </c>
      <c r="G10" s="135">
        <v>20</v>
      </c>
      <c r="H10" s="276">
        <v>3054</v>
      </c>
      <c r="I10" s="92"/>
    </row>
    <row r="11" spans="1:9" x14ac:dyDescent="0.2">
      <c r="A11" s="275">
        <v>42374</v>
      </c>
      <c r="B11" s="135" t="s">
        <v>368</v>
      </c>
      <c r="C11" s="135" t="s">
        <v>369</v>
      </c>
      <c r="D11" s="135" t="s">
        <v>371</v>
      </c>
      <c r="E11" s="135" t="s">
        <v>361</v>
      </c>
      <c r="F11" s="276">
        <v>112.05</v>
      </c>
      <c r="G11" s="135">
        <v>100</v>
      </c>
      <c r="H11" s="276">
        <v>11205</v>
      </c>
      <c r="I11" s="92"/>
    </row>
    <row r="12" spans="1:9" x14ac:dyDescent="0.2">
      <c r="A12" s="275">
        <v>42375</v>
      </c>
      <c r="B12" s="135" t="s">
        <v>368</v>
      </c>
      <c r="C12" s="135" t="s">
        <v>372</v>
      </c>
      <c r="D12" s="135" t="s">
        <v>373</v>
      </c>
      <c r="E12" s="135" t="s">
        <v>361</v>
      </c>
      <c r="F12" s="276">
        <v>177.5</v>
      </c>
      <c r="G12" s="135">
        <v>100</v>
      </c>
      <c r="H12" s="276">
        <v>17750</v>
      </c>
      <c r="I12" s="92"/>
    </row>
    <row r="13" spans="1:9" x14ac:dyDescent="0.2">
      <c r="A13" s="275">
        <v>42375</v>
      </c>
      <c r="B13" s="135" t="s">
        <v>368</v>
      </c>
      <c r="C13" s="135" t="s">
        <v>372</v>
      </c>
      <c r="D13" s="135" t="s">
        <v>374</v>
      </c>
      <c r="E13" s="135" t="s">
        <v>361</v>
      </c>
      <c r="F13" s="276">
        <v>127.45</v>
      </c>
      <c r="G13" s="135">
        <v>100</v>
      </c>
      <c r="H13" s="276">
        <v>12745</v>
      </c>
      <c r="I13" s="92"/>
    </row>
    <row r="14" spans="1:9" x14ac:dyDescent="0.2">
      <c r="A14" s="275">
        <v>42375</v>
      </c>
      <c r="B14" s="135" t="s">
        <v>368</v>
      </c>
      <c r="C14" s="135" t="s">
        <v>372</v>
      </c>
      <c r="D14" s="135" t="s">
        <v>375</v>
      </c>
      <c r="E14" s="135" t="s">
        <v>366</v>
      </c>
      <c r="F14" s="276">
        <v>173.35</v>
      </c>
      <c r="G14" s="135">
        <v>20</v>
      </c>
      <c r="H14" s="276">
        <v>3467</v>
      </c>
      <c r="I14" s="92"/>
    </row>
    <row r="15" spans="1:9" x14ac:dyDescent="0.2">
      <c r="A15" s="275">
        <v>42375</v>
      </c>
      <c r="B15" s="135" t="s">
        <v>368</v>
      </c>
      <c r="C15" s="135" t="s">
        <v>372</v>
      </c>
      <c r="D15" s="135" t="s">
        <v>376</v>
      </c>
      <c r="E15" s="135" t="s">
        <v>361</v>
      </c>
      <c r="F15" s="276">
        <v>175</v>
      </c>
      <c r="G15" s="135">
        <v>100</v>
      </c>
      <c r="H15" s="276">
        <v>17500</v>
      </c>
      <c r="I15" s="92"/>
    </row>
    <row r="16" spans="1:9" x14ac:dyDescent="0.2">
      <c r="A16" s="275">
        <v>42375</v>
      </c>
      <c r="B16" s="135" t="s">
        <v>377</v>
      </c>
      <c r="C16" s="135" t="s">
        <v>378</v>
      </c>
      <c r="D16" s="135" t="s">
        <v>370</v>
      </c>
      <c r="E16" s="135" t="s">
        <v>366</v>
      </c>
      <c r="F16" s="276">
        <v>180</v>
      </c>
      <c r="G16" s="135">
        <v>20</v>
      </c>
      <c r="H16" s="276">
        <v>3600</v>
      </c>
      <c r="I16" s="92"/>
    </row>
    <row r="17" spans="1:11" x14ac:dyDescent="0.2">
      <c r="A17" s="275">
        <v>42375</v>
      </c>
      <c r="B17" s="135" t="s">
        <v>377</v>
      </c>
      <c r="C17" s="135" t="s">
        <v>378</v>
      </c>
      <c r="D17" s="135" t="s">
        <v>379</v>
      </c>
      <c r="E17" s="135" t="s">
        <v>361</v>
      </c>
      <c r="F17" s="276">
        <v>124.85</v>
      </c>
      <c r="G17" s="135">
        <v>100</v>
      </c>
      <c r="H17" s="276">
        <v>12485</v>
      </c>
      <c r="I17" s="92"/>
    </row>
    <row r="18" spans="1:11" x14ac:dyDescent="0.2">
      <c r="A18" s="275">
        <v>42376</v>
      </c>
      <c r="B18" s="135" t="s">
        <v>368</v>
      </c>
      <c r="C18" s="135" t="s">
        <v>372</v>
      </c>
      <c r="D18" s="135" t="s">
        <v>380</v>
      </c>
      <c r="E18" s="135" t="s">
        <v>361</v>
      </c>
      <c r="F18" s="276">
        <v>160.65</v>
      </c>
      <c r="G18" s="135">
        <v>100</v>
      </c>
      <c r="H18" s="276">
        <v>16065</v>
      </c>
      <c r="I18" s="92"/>
    </row>
    <row r="19" spans="1:11" x14ac:dyDescent="0.2">
      <c r="A19" s="275">
        <v>42376</v>
      </c>
      <c r="B19" s="135" t="s">
        <v>368</v>
      </c>
      <c r="C19" s="135" t="s">
        <v>372</v>
      </c>
      <c r="D19" s="135" t="s">
        <v>371</v>
      </c>
      <c r="E19" s="135" t="s">
        <v>361</v>
      </c>
      <c r="F19" s="276">
        <v>147.80000000000001</v>
      </c>
      <c r="G19" s="135">
        <v>100</v>
      </c>
      <c r="H19" s="276">
        <v>14780</v>
      </c>
      <c r="I19" s="92"/>
    </row>
    <row r="20" spans="1:11" x14ac:dyDescent="0.2">
      <c r="A20" s="275">
        <v>42377</v>
      </c>
      <c r="B20" s="135" t="s">
        <v>363</v>
      </c>
      <c r="C20" s="135" t="s">
        <v>381</v>
      </c>
      <c r="D20" s="135" t="s">
        <v>382</v>
      </c>
      <c r="E20" s="135" t="s">
        <v>366</v>
      </c>
      <c r="F20" s="276">
        <v>135.5</v>
      </c>
      <c r="G20" s="135">
        <v>20</v>
      </c>
      <c r="H20" s="276">
        <v>2710</v>
      </c>
      <c r="I20" s="92"/>
    </row>
    <row r="21" spans="1:11" x14ac:dyDescent="0.2">
      <c r="A21" s="275">
        <v>42377</v>
      </c>
      <c r="B21" s="135" t="s">
        <v>363</v>
      </c>
      <c r="C21" s="135" t="s">
        <v>381</v>
      </c>
      <c r="D21" s="135" t="s">
        <v>383</v>
      </c>
      <c r="E21" s="135" t="s">
        <v>366</v>
      </c>
      <c r="F21" s="276">
        <v>138.85</v>
      </c>
      <c r="G21" s="135">
        <v>20</v>
      </c>
      <c r="H21" s="276">
        <v>2777</v>
      </c>
      <c r="I21" s="92"/>
    </row>
    <row r="22" spans="1:11" x14ac:dyDescent="0.2">
      <c r="A22" s="144" t="s">
        <v>384</v>
      </c>
      <c r="B22" s="144" t="s">
        <v>384</v>
      </c>
      <c r="C22" s="144" t="s">
        <v>384</v>
      </c>
      <c r="D22" s="144" t="s">
        <v>384</v>
      </c>
      <c r="E22" s="144" t="s">
        <v>384</v>
      </c>
      <c r="F22" s="144" t="s">
        <v>384</v>
      </c>
      <c r="G22" s="144" t="s">
        <v>384</v>
      </c>
      <c r="H22" s="144" t="s">
        <v>384</v>
      </c>
      <c r="I22" s="92"/>
    </row>
    <row r="23" spans="1:11" x14ac:dyDescent="0.2">
      <c r="A23" s="144" t="s">
        <v>384</v>
      </c>
      <c r="B23" s="144" t="s">
        <v>384</v>
      </c>
      <c r="C23" s="144" t="s">
        <v>384</v>
      </c>
      <c r="D23" s="144" t="s">
        <v>384</v>
      </c>
      <c r="E23" s="144" t="s">
        <v>384</v>
      </c>
      <c r="F23" s="144" t="s">
        <v>384</v>
      </c>
      <c r="G23" s="144" t="s">
        <v>384</v>
      </c>
      <c r="H23" s="144" t="s">
        <v>384</v>
      </c>
      <c r="I23" s="92"/>
    </row>
    <row r="24" spans="1:11" x14ac:dyDescent="0.2">
      <c r="A24" s="116"/>
      <c r="B24" s="116"/>
      <c r="C24" s="116"/>
      <c r="D24" s="116"/>
      <c r="E24" s="272"/>
      <c r="F24" s="117"/>
      <c r="G24" s="92"/>
      <c r="H24" s="92"/>
      <c r="I24" s="92"/>
    </row>
    <row r="25" spans="1:11" x14ac:dyDescent="0.2">
      <c r="A25" s="92"/>
      <c r="B25" s="91"/>
      <c r="C25" s="92"/>
      <c r="D25" s="92"/>
      <c r="E25" s="92"/>
      <c r="F25" s="92"/>
      <c r="G25" s="92"/>
      <c r="H25" s="92"/>
      <c r="I25" s="92"/>
    </row>
    <row r="26" spans="1:11" x14ac:dyDescent="0.2">
      <c r="A26" s="111"/>
      <c r="B26" s="63"/>
      <c r="C26" s="63"/>
      <c r="D26" s="92"/>
      <c r="E26" s="92"/>
      <c r="F26" s="92"/>
      <c r="G26" s="92"/>
      <c r="H26" s="92"/>
      <c r="I26" s="92"/>
    </row>
    <row r="27" spans="1:11" x14ac:dyDescent="0.2">
      <c r="A27" s="138" t="s">
        <v>14</v>
      </c>
      <c r="B27" s="212"/>
      <c r="C27" s="212"/>
      <c r="D27" s="213"/>
      <c r="E27" s="219"/>
      <c r="F27" s="214"/>
      <c r="H27" s="138" t="s">
        <v>15</v>
      </c>
      <c r="I27" s="218"/>
      <c r="J27" s="139"/>
      <c r="K27" s="78"/>
    </row>
    <row r="28" spans="1:11" x14ac:dyDescent="0.2">
      <c r="A28" s="8" t="s">
        <v>385</v>
      </c>
      <c r="B28" s="113"/>
      <c r="C28" s="113"/>
      <c r="D28" s="110"/>
      <c r="E28" s="91"/>
      <c r="F28" s="220"/>
      <c r="H28" s="8" t="s">
        <v>234</v>
      </c>
      <c r="I28" s="40"/>
      <c r="J28" s="21"/>
      <c r="K28" s="79"/>
    </row>
    <row r="29" spans="1:11" x14ac:dyDescent="0.2">
      <c r="A29" s="8" t="s">
        <v>392</v>
      </c>
      <c r="B29" s="115"/>
      <c r="C29" s="113"/>
      <c r="D29" s="110"/>
      <c r="E29" s="91"/>
      <c r="F29" s="220"/>
      <c r="H29" s="114" t="s">
        <v>387</v>
      </c>
      <c r="I29" s="92"/>
      <c r="J29" s="21"/>
      <c r="K29" s="79"/>
    </row>
    <row r="30" spans="1:11" x14ac:dyDescent="0.2">
      <c r="A30" s="94" t="s">
        <v>386</v>
      </c>
      <c r="B30" s="224"/>
      <c r="C30" s="215"/>
      <c r="D30" s="216"/>
      <c r="E30" s="221"/>
      <c r="F30" s="217"/>
      <c r="H30" s="8" t="s">
        <v>388</v>
      </c>
      <c r="I30" s="92"/>
      <c r="J30" s="21"/>
      <c r="K30" s="79"/>
    </row>
    <row r="31" spans="1:11" x14ac:dyDescent="0.2">
      <c r="A31" s="40"/>
      <c r="B31" s="110"/>
      <c r="C31" s="91"/>
      <c r="D31" s="92"/>
      <c r="E31" s="92"/>
      <c r="F31" s="92"/>
      <c r="G31" s="92"/>
      <c r="H31" s="89" t="s">
        <v>389</v>
      </c>
      <c r="I31" s="92"/>
      <c r="J31" s="21"/>
      <c r="K31" s="79"/>
    </row>
    <row r="32" spans="1:11" x14ac:dyDescent="0.2">
      <c r="A32" s="92"/>
      <c r="B32" s="110"/>
      <c r="C32" s="91"/>
      <c r="D32" s="92"/>
      <c r="E32" s="92"/>
      <c r="F32" s="92"/>
      <c r="G32" s="92"/>
      <c r="H32" s="89" t="s">
        <v>390</v>
      </c>
      <c r="I32" s="92"/>
      <c r="J32" s="21"/>
      <c r="K32" s="79"/>
    </row>
    <row r="33" spans="1:11" x14ac:dyDescent="0.2">
      <c r="A33" s="92"/>
      <c r="B33" s="110"/>
      <c r="C33" s="91"/>
      <c r="D33" s="92"/>
      <c r="E33" s="92"/>
      <c r="F33" s="92"/>
      <c r="G33" s="92"/>
      <c r="H33" s="80"/>
      <c r="I33" s="107"/>
      <c r="J33" s="107"/>
      <c r="K33" s="82"/>
    </row>
    <row r="34" spans="1:11" x14ac:dyDescent="0.2">
      <c r="A34" s="92"/>
      <c r="B34" s="110"/>
      <c r="C34" s="91"/>
      <c r="D34" s="92"/>
      <c r="E34" s="92"/>
      <c r="F34" s="92"/>
      <c r="G34" s="92"/>
    </row>
  </sheetData>
  <phoneticPr fontId="0" type="noConversion"/>
  <conditionalFormatting sqref="C31:C34 E27:F30 I27:I28 H29:H30">
    <cfRule type="cellIs" dxfId="0" priority="1" stopIfTrue="1" operator="between">
      <formula>1</formula>
      <formula>3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1">
    <pageSetUpPr fitToPage="1"/>
  </sheetPr>
  <dimension ref="A1:L28"/>
  <sheetViews>
    <sheetView workbookViewId="0">
      <selection activeCell="A2" sqref="A2"/>
    </sheetView>
  </sheetViews>
  <sheetFormatPr defaultRowHeight="12.75" x14ac:dyDescent="0.2"/>
  <cols>
    <col min="1" max="1" width="16.7109375" customWidth="1"/>
    <col min="2" max="2" width="16.140625" style="23" customWidth="1"/>
    <col min="3" max="3" width="17.28515625" customWidth="1"/>
    <col min="4" max="4" width="10.28515625" customWidth="1"/>
    <col min="5" max="5" width="5.42578125" customWidth="1"/>
    <col min="6" max="6" width="15.85546875" bestFit="1" customWidth="1"/>
    <col min="7" max="7" width="14.7109375" bestFit="1" customWidth="1"/>
    <col min="8" max="8" width="11.28515625" customWidth="1"/>
    <col min="9" max="9" width="11.140625" customWidth="1"/>
  </cols>
  <sheetData>
    <row r="1" spans="1:11" s="100" customFormat="1" ht="18.75" x14ac:dyDescent="0.3">
      <c r="A1" s="100" t="s">
        <v>403</v>
      </c>
      <c r="B1" s="101"/>
    </row>
    <row r="3" spans="1:11" x14ac:dyDescent="0.2">
      <c r="A3" s="2" t="s">
        <v>36</v>
      </c>
      <c r="K3" s="19"/>
    </row>
    <row r="4" spans="1:11" ht="13.5" thickBot="1" x14ac:dyDescent="0.25">
      <c r="A4" s="210" t="s">
        <v>52</v>
      </c>
      <c r="B4" s="210" t="s">
        <v>53</v>
      </c>
      <c r="C4" s="35" t="s">
        <v>156</v>
      </c>
      <c r="D4" s="35" t="s">
        <v>393</v>
      </c>
      <c r="E4" s="19"/>
    </row>
    <row r="5" spans="1:11" ht="13.5" thickTop="1" x14ac:dyDescent="0.2">
      <c r="A5" s="136" t="s">
        <v>170</v>
      </c>
      <c r="B5" s="136" t="s">
        <v>173</v>
      </c>
      <c r="C5" s="209">
        <v>0.13565972222222222</v>
      </c>
      <c r="D5" s="266">
        <v>13</v>
      </c>
      <c r="E5" s="277"/>
    </row>
    <row r="6" spans="1:11" x14ac:dyDescent="0.2">
      <c r="A6" s="135" t="s">
        <v>171</v>
      </c>
      <c r="B6" s="318" t="s">
        <v>431</v>
      </c>
      <c r="C6" s="207">
        <v>0.12458333333333334</v>
      </c>
      <c r="D6" s="266">
        <v>99</v>
      </c>
      <c r="E6" s="277"/>
    </row>
    <row r="7" spans="1:11" x14ac:dyDescent="0.2">
      <c r="A7" s="135" t="s">
        <v>172</v>
      </c>
      <c r="B7" s="318" t="s">
        <v>432</v>
      </c>
      <c r="C7" s="207">
        <v>0.14671296296296296</v>
      </c>
      <c r="D7" s="266">
        <v>44</v>
      </c>
      <c r="E7" s="277"/>
    </row>
    <row r="8" spans="1:11" x14ac:dyDescent="0.2">
      <c r="A8" s="135" t="s">
        <v>57</v>
      </c>
      <c r="B8" s="318" t="s">
        <v>433</v>
      </c>
      <c r="C8" s="207">
        <v>0.13773148148148148</v>
      </c>
      <c r="D8" s="266">
        <v>87</v>
      </c>
      <c r="E8" s="277"/>
    </row>
    <row r="9" spans="1:11" x14ac:dyDescent="0.2">
      <c r="A9" s="135" t="s">
        <v>169</v>
      </c>
      <c r="B9" s="318" t="s">
        <v>434</v>
      </c>
      <c r="C9" s="207">
        <v>0.13680555555555554</v>
      </c>
      <c r="D9" s="266">
        <v>94</v>
      </c>
      <c r="E9" s="277"/>
    </row>
    <row r="10" spans="1:11" x14ac:dyDescent="0.2">
      <c r="A10" s="135" t="s">
        <v>57</v>
      </c>
      <c r="B10" s="318" t="s">
        <v>435</v>
      </c>
      <c r="C10" s="207">
        <v>0.21686342592592592</v>
      </c>
      <c r="D10" s="266">
        <v>29</v>
      </c>
      <c r="E10" s="277"/>
    </row>
    <row r="11" spans="1:11" x14ac:dyDescent="0.2">
      <c r="A11" s="318" t="s">
        <v>169</v>
      </c>
      <c r="B11" s="318" t="s">
        <v>436</v>
      </c>
      <c r="C11" s="207">
        <v>0.12457175925925927</v>
      </c>
      <c r="D11" s="266">
        <v>69</v>
      </c>
      <c r="E11" s="277"/>
    </row>
    <row r="12" spans="1:11" x14ac:dyDescent="0.2">
      <c r="A12" s="318" t="s">
        <v>437</v>
      </c>
      <c r="B12" s="318" t="s">
        <v>438</v>
      </c>
      <c r="C12" s="207">
        <v>0.13685185185185186</v>
      </c>
      <c r="D12" s="266">
        <v>61</v>
      </c>
      <c r="E12" s="277"/>
    </row>
    <row r="13" spans="1:11" x14ac:dyDescent="0.2">
      <c r="A13" s="318" t="s">
        <v>439</v>
      </c>
      <c r="B13" s="318" t="s">
        <v>440</v>
      </c>
      <c r="C13" s="207">
        <v>0.13491898148148149</v>
      </c>
      <c r="D13" s="266">
        <v>48</v>
      </c>
      <c r="E13" s="277"/>
    </row>
    <row r="14" spans="1:11" x14ac:dyDescent="0.2">
      <c r="A14" s="318" t="s">
        <v>167</v>
      </c>
      <c r="B14" s="318" t="s">
        <v>441</v>
      </c>
      <c r="C14" s="207">
        <v>0.13680555555555554</v>
      </c>
      <c r="D14" s="266">
        <v>68</v>
      </c>
      <c r="E14" s="277"/>
    </row>
    <row r="15" spans="1:11" x14ac:dyDescent="0.2">
      <c r="A15" s="318" t="s">
        <v>463</v>
      </c>
      <c r="B15" s="318" t="s">
        <v>442</v>
      </c>
      <c r="C15" s="207">
        <v>0.12454861111111111</v>
      </c>
      <c r="D15" s="266">
        <v>53</v>
      </c>
      <c r="E15" s="277"/>
    </row>
    <row r="16" spans="1:11" x14ac:dyDescent="0.2">
      <c r="B16" s="99"/>
    </row>
    <row r="19" spans="1:12" x14ac:dyDescent="0.2">
      <c r="A19" s="138" t="s">
        <v>14</v>
      </c>
      <c r="B19" s="148"/>
      <c r="C19" s="139"/>
      <c r="D19" s="139"/>
      <c r="E19" s="139"/>
      <c r="F19" s="139"/>
      <c r="G19" s="139"/>
      <c r="H19" s="139"/>
      <c r="I19" s="78"/>
    </row>
    <row r="20" spans="1:12" x14ac:dyDescent="0.2">
      <c r="A20" s="278" t="s">
        <v>394</v>
      </c>
      <c r="B20" s="9"/>
      <c r="C20" s="21"/>
      <c r="D20" s="21"/>
      <c r="E20" s="21"/>
      <c r="F20" s="21"/>
      <c r="G20" s="21"/>
      <c r="H20" s="21"/>
      <c r="I20" s="79"/>
    </row>
    <row r="21" spans="1:12" x14ac:dyDescent="0.2">
      <c r="A21" s="8" t="s">
        <v>395</v>
      </c>
      <c r="B21" s="9"/>
      <c r="C21" s="21"/>
      <c r="D21" s="21"/>
      <c r="E21" s="21"/>
      <c r="F21" s="21"/>
      <c r="G21" s="21"/>
      <c r="H21" s="21"/>
      <c r="I21" s="79"/>
    </row>
    <row r="22" spans="1:12" x14ac:dyDescent="0.2">
      <c r="A22" s="8" t="s">
        <v>396</v>
      </c>
      <c r="B22" s="9"/>
      <c r="C22" s="21"/>
      <c r="D22" s="21"/>
      <c r="E22" s="21"/>
      <c r="F22" s="21"/>
      <c r="G22" s="21"/>
      <c r="H22" s="21"/>
      <c r="I22" s="79"/>
    </row>
    <row r="23" spans="1:12" x14ac:dyDescent="0.2">
      <c r="A23" s="8" t="s">
        <v>397</v>
      </c>
      <c r="B23" s="9"/>
      <c r="C23" s="21"/>
      <c r="D23" s="21"/>
      <c r="E23" s="21"/>
      <c r="F23" s="21"/>
      <c r="G23" s="21"/>
      <c r="H23" s="21"/>
      <c r="I23" s="79"/>
    </row>
    <row r="24" spans="1:12" x14ac:dyDescent="0.2">
      <c r="A24" s="279" t="s">
        <v>398</v>
      </c>
      <c r="B24" s="9"/>
      <c r="C24" s="21"/>
      <c r="D24" s="21"/>
      <c r="E24" s="21"/>
      <c r="F24" s="21"/>
      <c r="G24" s="21"/>
      <c r="H24" s="21"/>
      <c r="I24" s="79"/>
    </row>
    <row r="25" spans="1:12" x14ac:dyDescent="0.2">
      <c r="A25" s="278" t="s">
        <v>399</v>
      </c>
      <c r="B25" s="9"/>
      <c r="C25" s="21"/>
      <c r="D25" s="21"/>
      <c r="E25" s="21"/>
      <c r="F25" s="21"/>
      <c r="G25" s="21"/>
      <c r="H25" s="21"/>
      <c r="I25" s="79"/>
    </row>
    <row r="26" spans="1:12" x14ac:dyDescent="0.2">
      <c r="A26" s="8" t="s">
        <v>400</v>
      </c>
      <c r="B26" s="9"/>
      <c r="C26" s="21"/>
      <c r="D26" s="21"/>
      <c r="E26" s="21"/>
      <c r="F26" s="21"/>
      <c r="G26" s="21"/>
      <c r="H26" s="21"/>
      <c r="I26" s="79"/>
    </row>
    <row r="27" spans="1:12" x14ac:dyDescent="0.2">
      <c r="A27" s="8" t="s">
        <v>401</v>
      </c>
      <c r="B27" s="9"/>
      <c r="C27" s="21"/>
      <c r="D27" s="21"/>
      <c r="E27" s="21"/>
      <c r="F27" s="21"/>
      <c r="G27" s="21"/>
      <c r="H27" s="21"/>
      <c r="I27" s="79"/>
    </row>
    <row r="28" spans="1:12" x14ac:dyDescent="0.2">
      <c r="A28" s="80" t="s">
        <v>402</v>
      </c>
      <c r="B28" s="81"/>
      <c r="C28" s="107"/>
      <c r="D28" s="107"/>
      <c r="E28" s="107"/>
      <c r="F28" s="107"/>
      <c r="G28" s="107"/>
      <c r="H28" s="107"/>
      <c r="I28" s="82"/>
      <c r="J28" s="17"/>
      <c r="K28" s="92"/>
      <c r="L28" s="92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3">
    <pageSetUpPr fitToPage="1"/>
  </sheetPr>
  <dimension ref="A1:D43"/>
  <sheetViews>
    <sheetView workbookViewId="0">
      <selection activeCell="A2" sqref="A2"/>
    </sheetView>
  </sheetViews>
  <sheetFormatPr defaultRowHeight="12.75" x14ac:dyDescent="0.2"/>
  <cols>
    <col min="1" max="1" width="16.7109375" style="292" customWidth="1"/>
    <col min="2" max="2" width="16.140625" style="293" customWidth="1"/>
    <col min="3" max="3" width="17.28515625" style="292" customWidth="1"/>
    <col min="4" max="4" width="10.28515625" style="292" customWidth="1"/>
    <col min="5" max="16384" width="9.140625" style="292"/>
  </cols>
  <sheetData>
    <row r="1" spans="1:4" s="289" customFormat="1" ht="18.75" x14ac:dyDescent="0.3">
      <c r="A1" s="289" t="s">
        <v>404</v>
      </c>
      <c r="B1" s="290"/>
      <c r="D1" s="291"/>
    </row>
    <row r="2" spans="1:4" x14ac:dyDescent="0.2">
      <c r="D2" s="294"/>
    </row>
    <row r="3" spans="1:4" x14ac:dyDescent="0.2">
      <c r="A3" s="295" t="s">
        <v>36</v>
      </c>
      <c r="D3" s="294"/>
    </row>
    <row r="4" spans="1:4" ht="13.5" thickBot="1" x14ac:dyDescent="0.25">
      <c r="A4" s="296" t="s">
        <v>405</v>
      </c>
      <c r="B4" s="296" t="s">
        <v>72</v>
      </c>
      <c r="C4" s="297" t="s">
        <v>406</v>
      </c>
      <c r="D4" s="298"/>
    </row>
    <row r="5" spans="1:4" ht="13.5" thickTop="1" x14ac:dyDescent="0.2">
      <c r="A5" s="299" t="s">
        <v>407</v>
      </c>
      <c r="B5" s="300">
        <v>1500000</v>
      </c>
      <c r="C5" s="301">
        <v>17</v>
      </c>
      <c r="D5" s="302"/>
    </row>
    <row r="6" spans="1:4" x14ac:dyDescent="0.2">
      <c r="A6" s="303" t="s">
        <v>408</v>
      </c>
      <c r="B6" s="304">
        <v>1000000</v>
      </c>
      <c r="C6" s="305">
        <v>5</v>
      </c>
      <c r="D6" s="302"/>
    </row>
    <row r="7" spans="1:4" x14ac:dyDescent="0.2">
      <c r="A7" s="303" t="s">
        <v>409</v>
      </c>
      <c r="B7" s="304">
        <v>1700000</v>
      </c>
      <c r="C7" s="305">
        <v>18</v>
      </c>
      <c r="D7" s="302"/>
    </row>
    <row r="8" spans="1:4" x14ac:dyDescent="0.2">
      <c r="A8" s="303" t="s">
        <v>410</v>
      </c>
      <c r="B8" s="304">
        <v>1720000</v>
      </c>
      <c r="C8" s="305">
        <v>22</v>
      </c>
      <c r="D8" s="302"/>
    </row>
    <row r="9" spans="1:4" x14ac:dyDescent="0.2">
      <c r="A9" s="306"/>
      <c r="B9" s="306"/>
      <c r="C9" s="307"/>
      <c r="D9" s="302"/>
    </row>
    <row r="10" spans="1:4" x14ac:dyDescent="0.2">
      <c r="A10" s="306"/>
      <c r="B10" s="306"/>
      <c r="C10" s="307"/>
      <c r="D10" s="302"/>
    </row>
    <row r="11" spans="1:4" x14ac:dyDescent="0.2">
      <c r="A11" s="306"/>
      <c r="B11" s="306"/>
      <c r="C11" s="307"/>
      <c r="D11" s="302"/>
    </row>
    <row r="12" spans="1:4" x14ac:dyDescent="0.2">
      <c r="A12" s="306"/>
      <c r="B12" s="306"/>
      <c r="C12" s="307"/>
      <c r="D12" s="302"/>
    </row>
    <row r="13" spans="1:4" x14ac:dyDescent="0.2">
      <c r="A13" s="306"/>
      <c r="B13" s="306"/>
      <c r="C13" s="307"/>
      <c r="D13" s="302"/>
    </row>
    <row r="14" spans="1:4" x14ac:dyDescent="0.2">
      <c r="A14" s="306"/>
      <c r="B14" s="306"/>
      <c r="C14" s="307"/>
      <c r="D14" s="302"/>
    </row>
    <row r="15" spans="1:4" x14ac:dyDescent="0.2">
      <c r="A15" s="294"/>
      <c r="B15" s="294"/>
      <c r="C15" s="308"/>
      <c r="D15" s="302"/>
    </row>
    <row r="16" spans="1:4" x14ac:dyDescent="0.2">
      <c r="A16" s="294"/>
      <c r="B16" s="308"/>
      <c r="C16" s="294"/>
      <c r="D16" s="294"/>
    </row>
    <row r="17" spans="1:4" x14ac:dyDescent="0.2">
      <c r="A17" s="294"/>
      <c r="B17" s="309"/>
      <c r="C17" s="294"/>
      <c r="D17" s="294"/>
    </row>
    <row r="18" spans="1:4" x14ac:dyDescent="0.2">
      <c r="A18" s="294"/>
      <c r="B18" s="309"/>
      <c r="C18" s="294"/>
      <c r="D18" s="294"/>
    </row>
    <row r="19" spans="1:4" x14ac:dyDescent="0.2">
      <c r="A19" s="310"/>
      <c r="B19" s="309"/>
      <c r="C19" s="294"/>
      <c r="D19" s="294"/>
    </row>
    <row r="20" spans="1:4" x14ac:dyDescent="0.2">
      <c r="A20" s="310"/>
      <c r="B20" s="309"/>
      <c r="C20" s="294"/>
      <c r="D20" s="294"/>
    </row>
    <row r="21" spans="1:4" x14ac:dyDescent="0.2">
      <c r="A21" s="294"/>
      <c r="B21" s="309"/>
      <c r="C21" s="294"/>
      <c r="D21" s="294"/>
    </row>
    <row r="22" spans="1:4" x14ac:dyDescent="0.2">
      <c r="A22" s="294"/>
      <c r="B22" s="309"/>
      <c r="C22" s="294"/>
      <c r="D22" s="294"/>
    </row>
    <row r="23" spans="1:4" x14ac:dyDescent="0.2">
      <c r="A23" s="294"/>
      <c r="B23" s="309"/>
      <c r="C23" s="294"/>
      <c r="D23" s="294"/>
    </row>
    <row r="24" spans="1:4" x14ac:dyDescent="0.2">
      <c r="A24" s="311"/>
      <c r="B24" s="309"/>
      <c r="C24" s="294"/>
      <c r="D24" s="294"/>
    </row>
    <row r="25" spans="1:4" x14ac:dyDescent="0.2">
      <c r="A25" s="310"/>
      <c r="B25" s="309"/>
      <c r="C25" s="294"/>
      <c r="D25" s="294"/>
    </row>
    <row r="26" spans="1:4" x14ac:dyDescent="0.2">
      <c r="A26" s="294"/>
      <c r="B26" s="309"/>
      <c r="C26" s="294"/>
      <c r="D26" s="294"/>
    </row>
    <row r="27" spans="1:4" x14ac:dyDescent="0.2">
      <c r="A27" s="294"/>
      <c r="B27" s="309"/>
      <c r="C27" s="294"/>
      <c r="D27" s="294"/>
    </row>
    <row r="28" spans="1:4" x14ac:dyDescent="0.2">
      <c r="A28" s="294"/>
      <c r="B28" s="309"/>
      <c r="C28" s="294"/>
      <c r="D28" s="294"/>
    </row>
    <row r="29" spans="1:4" x14ac:dyDescent="0.2">
      <c r="A29" s="294"/>
      <c r="B29" s="309"/>
      <c r="C29" s="294"/>
      <c r="D29" s="294"/>
    </row>
    <row r="30" spans="1:4" s="313" customFormat="1" ht="18" x14ac:dyDescent="0.25">
      <c r="A30" s="310"/>
      <c r="B30" s="312"/>
      <c r="C30" s="312"/>
      <c r="D30" s="312"/>
    </row>
    <row r="31" spans="1:4" s="313" customFormat="1" ht="13.5" customHeight="1" x14ac:dyDescent="0.25">
      <c r="A31" s="314"/>
      <c r="B31" s="454"/>
      <c r="C31" s="455"/>
      <c r="D31" s="312"/>
    </row>
    <row r="32" spans="1:4" s="313" customFormat="1" ht="13.5" customHeight="1" x14ac:dyDescent="0.25">
      <c r="A32" s="314"/>
      <c r="B32" s="454"/>
      <c r="C32" s="455"/>
      <c r="D32" s="312"/>
    </row>
    <row r="33" spans="1:4" ht="13.5" customHeight="1" x14ac:dyDescent="0.25">
      <c r="A33" s="314"/>
      <c r="B33" s="455"/>
      <c r="C33" s="455"/>
      <c r="D33" s="312"/>
    </row>
    <row r="34" spans="1:4" x14ac:dyDescent="0.2">
      <c r="A34" s="309"/>
      <c r="B34" s="453"/>
      <c r="C34" s="453"/>
      <c r="D34" s="294"/>
    </row>
    <row r="35" spans="1:4" x14ac:dyDescent="0.2">
      <c r="A35" s="309"/>
      <c r="B35" s="453"/>
      <c r="C35" s="453"/>
      <c r="D35" s="294"/>
    </row>
    <row r="36" spans="1:4" x14ac:dyDescent="0.2">
      <c r="A36" s="309"/>
      <c r="B36" s="453"/>
      <c r="C36" s="453"/>
      <c r="D36" s="294"/>
    </row>
    <row r="37" spans="1:4" x14ac:dyDescent="0.2">
      <c r="A37" s="309"/>
      <c r="B37" s="453"/>
      <c r="C37" s="453"/>
      <c r="D37" s="294"/>
    </row>
    <row r="38" spans="1:4" x14ac:dyDescent="0.2">
      <c r="A38" s="309"/>
      <c r="B38" s="453"/>
      <c r="C38" s="453"/>
      <c r="D38" s="294"/>
    </row>
    <row r="39" spans="1:4" x14ac:dyDescent="0.2">
      <c r="A39" s="309"/>
      <c r="B39" s="453"/>
      <c r="C39" s="453"/>
      <c r="D39" s="294"/>
    </row>
    <row r="40" spans="1:4" x14ac:dyDescent="0.2">
      <c r="A40" s="309"/>
      <c r="B40" s="453"/>
      <c r="C40" s="453"/>
      <c r="D40" s="294"/>
    </row>
    <row r="41" spans="1:4" x14ac:dyDescent="0.2">
      <c r="A41" s="309"/>
      <c r="B41" s="453"/>
      <c r="C41" s="453"/>
      <c r="D41" s="294"/>
    </row>
    <row r="42" spans="1:4" x14ac:dyDescent="0.2">
      <c r="A42" s="294"/>
      <c r="B42" s="309"/>
      <c r="C42" s="294"/>
      <c r="D42" s="294"/>
    </row>
    <row r="43" spans="1:4" x14ac:dyDescent="0.2">
      <c r="A43" s="294"/>
      <c r="B43" s="309"/>
      <c r="C43" s="294"/>
      <c r="D43" s="294"/>
    </row>
  </sheetData>
  <mergeCells count="11">
    <mergeCell ref="B36:C36"/>
    <mergeCell ref="B31:C31"/>
    <mergeCell ref="B32:C32"/>
    <mergeCell ref="B33:C33"/>
    <mergeCell ref="B34:C34"/>
    <mergeCell ref="B35:C35"/>
    <mergeCell ref="B37:C37"/>
    <mergeCell ref="B38:C38"/>
    <mergeCell ref="B39:C39"/>
    <mergeCell ref="B40:C40"/>
    <mergeCell ref="B41:C41"/>
  </mergeCells>
  <printOptions horizontalCentered="1" headings="1"/>
  <pageMargins left="0.78740157480314965" right="0.78740157480314965" top="0.98425196850393704" bottom="0.98425196850393704" header="0.51181102362204722" footer="0.51181102362204722"/>
  <pageSetup paperSize="9" scale="62" orientation="landscape" r:id="rId1"/>
  <headerFooter alignWithMargins="0">
    <oddHeader>&amp;L&amp;"Arial,Grassetto"&amp;14&amp;A</oddHeader>
    <oddFooter>&amp;L&amp;F /&amp;A&amp;Cpag. &amp;P/&amp;N&amp;R&amp;D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K32"/>
  <sheetViews>
    <sheetView showZeros="0" workbookViewId="0">
      <selection activeCell="A2" sqref="A2"/>
    </sheetView>
  </sheetViews>
  <sheetFormatPr defaultRowHeight="12.75" x14ac:dyDescent="0.2"/>
  <cols>
    <col min="1" max="1" width="12.7109375" customWidth="1"/>
    <col min="2" max="3" width="12.5703125" customWidth="1"/>
    <col min="4" max="4" width="10.42578125" customWidth="1"/>
    <col min="5" max="5" width="12.5703125" customWidth="1"/>
    <col min="6" max="6" width="18.7109375" style="23" bestFit="1" customWidth="1"/>
    <col min="7" max="7" width="7.85546875" style="23" customWidth="1"/>
    <col min="8" max="8" width="4.85546875" customWidth="1"/>
    <col min="9" max="9" width="5.7109375" customWidth="1"/>
  </cols>
  <sheetData>
    <row r="1" spans="1:8" s="100" customFormat="1" ht="18.75" x14ac:dyDescent="0.3">
      <c r="A1" s="100" t="s">
        <v>160</v>
      </c>
      <c r="F1" s="101"/>
      <c r="G1" s="101"/>
    </row>
    <row r="3" spans="1:8" x14ac:dyDescent="0.2">
      <c r="A3" s="2" t="s">
        <v>36</v>
      </c>
      <c r="E3" s="21"/>
      <c r="F3" s="9"/>
      <c r="G3" s="9"/>
    </row>
    <row r="4" spans="1:8" s="1" customFormat="1" ht="13.5" thickBot="1" x14ac:dyDescent="0.25">
      <c r="A4" s="35" t="s">
        <v>53</v>
      </c>
      <c r="B4" s="35" t="s">
        <v>52</v>
      </c>
      <c r="C4" s="35" t="s">
        <v>54</v>
      </c>
      <c r="D4" s="35" t="s">
        <v>55</v>
      </c>
      <c r="E4" s="19"/>
      <c r="F4" s="19"/>
      <c r="G4" s="19"/>
    </row>
    <row r="5" spans="1:8" ht="13.5" thickTop="1" x14ac:dyDescent="0.2">
      <c r="A5" s="317" t="s">
        <v>428</v>
      </c>
      <c r="B5" s="146" t="s">
        <v>59</v>
      </c>
      <c r="C5" s="153">
        <v>32905</v>
      </c>
      <c r="D5" s="146" t="s">
        <v>64</v>
      </c>
      <c r="E5" s="24"/>
      <c r="F5" s="72"/>
      <c r="G5" s="24"/>
    </row>
    <row r="6" spans="1:8" x14ac:dyDescent="0.2">
      <c r="A6" s="144" t="s">
        <v>56</v>
      </c>
      <c r="B6" s="316" t="s">
        <v>427</v>
      </c>
      <c r="C6" s="152">
        <v>34895</v>
      </c>
      <c r="D6" s="145" t="s">
        <v>65</v>
      </c>
      <c r="E6" s="24"/>
      <c r="F6" s="72"/>
      <c r="G6" s="24"/>
    </row>
    <row r="7" spans="1:8" x14ac:dyDescent="0.2">
      <c r="A7" s="315" t="s">
        <v>422</v>
      </c>
      <c r="B7" s="145" t="s">
        <v>57</v>
      </c>
      <c r="C7" s="152">
        <v>31397</v>
      </c>
      <c r="D7" s="145" t="s">
        <v>65</v>
      </c>
      <c r="E7" s="24"/>
      <c r="F7" s="72"/>
      <c r="G7" s="24"/>
    </row>
    <row r="8" spans="1:8" x14ac:dyDescent="0.2">
      <c r="A8" s="144" t="s">
        <v>60</v>
      </c>
      <c r="B8" s="316" t="s">
        <v>66</v>
      </c>
      <c r="C8" s="152">
        <v>36526</v>
      </c>
      <c r="D8" s="316" t="s">
        <v>65</v>
      </c>
      <c r="E8" s="24"/>
      <c r="F8" s="72"/>
      <c r="G8" s="24"/>
    </row>
    <row r="9" spans="1:8" x14ac:dyDescent="0.2">
      <c r="A9" s="315" t="s">
        <v>429</v>
      </c>
      <c r="B9" s="145" t="s">
        <v>58</v>
      </c>
      <c r="C9" s="152">
        <v>25580</v>
      </c>
      <c r="D9" s="316" t="s">
        <v>64</v>
      </c>
      <c r="E9" s="24"/>
      <c r="F9" s="72"/>
      <c r="G9" s="24"/>
    </row>
    <row r="10" spans="1:8" x14ac:dyDescent="0.2">
      <c r="A10" s="144" t="s">
        <v>61</v>
      </c>
      <c r="B10" s="145" t="s">
        <v>62</v>
      </c>
      <c r="C10" s="152">
        <v>37575</v>
      </c>
      <c r="D10" s="145" t="s">
        <v>65</v>
      </c>
      <c r="E10" s="24"/>
      <c r="F10" s="72"/>
      <c r="G10" s="24"/>
    </row>
    <row r="11" spans="1:8" x14ac:dyDescent="0.2">
      <c r="A11" s="144" t="s">
        <v>63</v>
      </c>
      <c r="B11" s="316" t="s">
        <v>426</v>
      </c>
      <c r="C11" s="152">
        <v>32568</v>
      </c>
      <c r="D11" s="145" t="s">
        <v>65</v>
      </c>
      <c r="E11" s="24"/>
      <c r="F11" s="72"/>
      <c r="G11" s="24"/>
    </row>
    <row r="12" spans="1:8" x14ac:dyDescent="0.2">
      <c r="A12" s="30"/>
      <c r="B12" s="24"/>
      <c r="C12" s="24"/>
      <c r="D12" s="24"/>
      <c r="E12" s="24"/>
      <c r="F12" s="24"/>
      <c r="G12" s="24"/>
    </row>
    <row r="13" spans="1:8" x14ac:dyDescent="0.2">
      <c r="A13" s="22"/>
      <c r="B13" s="24"/>
      <c r="C13" s="24"/>
      <c r="D13" s="24"/>
      <c r="E13" s="24"/>
      <c r="F13" s="24"/>
      <c r="G13" s="24"/>
    </row>
    <row r="14" spans="1:8" x14ac:dyDescent="0.2">
      <c r="D14" s="9"/>
      <c r="E14" s="9"/>
      <c r="H14" s="24"/>
    </row>
    <row r="15" spans="1:8" x14ac:dyDescent="0.2">
      <c r="A15" s="138" t="s">
        <v>14</v>
      </c>
      <c r="B15" s="139"/>
      <c r="C15" s="139"/>
      <c r="D15" s="148"/>
      <c r="E15" s="148"/>
      <c r="F15" s="148"/>
      <c r="G15" s="148"/>
      <c r="H15" s="149"/>
    </row>
    <row r="16" spans="1:8" x14ac:dyDescent="0.2">
      <c r="A16" s="140" t="s">
        <v>68</v>
      </c>
      <c r="B16" s="21"/>
      <c r="C16" s="21"/>
      <c r="D16" s="21"/>
      <c r="E16" s="21"/>
      <c r="F16" s="9"/>
      <c r="G16" s="9"/>
      <c r="H16" s="79"/>
    </row>
    <row r="17" spans="1:11" x14ac:dyDescent="0.2">
      <c r="A17" s="140" t="s">
        <v>67</v>
      </c>
      <c r="B17" s="21"/>
      <c r="C17" s="21"/>
      <c r="D17" s="21"/>
      <c r="E17" s="21"/>
      <c r="F17" s="9"/>
      <c r="G17" s="9"/>
      <c r="H17" s="79"/>
      <c r="J17" s="17"/>
    </row>
    <row r="18" spans="1:11" x14ac:dyDescent="0.2">
      <c r="A18" s="140" t="s">
        <v>69</v>
      </c>
      <c r="B18" s="21"/>
      <c r="C18" s="21"/>
      <c r="D18" s="21"/>
      <c r="E18" s="21"/>
      <c r="F18" s="9"/>
      <c r="G18" s="9"/>
      <c r="H18" s="79"/>
      <c r="J18" s="17"/>
    </row>
    <row r="19" spans="1:11" x14ac:dyDescent="0.2">
      <c r="A19" s="140" t="s">
        <v>70</v>
      </c>
      <c r="B19" s="21"/>
      <c r="C19" s="21"/>
      <c r="D19" s="21"/>
      <c r="E19" s="21"/>
      <c r="F19" s="9"/>
      <c r="G19" s="9"/>
      <c r="H19" s="79"/>
    </row>
    <row r="20" spans="1:11" x14ac:dyDescent="0.2">
      <c r="A20" s="140" t="s">
        <v>71</v>
      </c>
      <c r="B20" s="21"/>
      <c r="C20" s="21"/>
      <c r="D20" s="21"/>
      <c r="E20" s="21"/>
      <c r="F20" s="9"/>
      <c r="G20" s="9"/>
      <c r="H20" s="79"/>
    </row>
    <row r="21" spans="1:11" x14ac:dyDescent="0.2">
      <c r="A21" s="140"/>
      <c r="B21" s="150" t="s">
        <v>424</v>
      </c>
      <c r="C21" s="21"/>
      <c r="D21" s="21"/>
      <c r="E21" s="21"/>
      <c r="F21" s="9"/>
      <c r="G21" s="9"/>
      <c r="H21" s="79"/>
      <c r="I21" s="44"/>
      <c r="J21" s="21"/>
    </row>
    <row r="22" spans="1:11" x14ac:dyDescent="0.2">
      <c r="A22" s="8"/>
      <c r="B22" s="150" t="s">
        <v>425</v>
      </c>
      <c r="C22" s="21"/>
      <c r="D22" s="21"/>
      <c r="E22" s="21"/>
      <c r="F22" s="9"/>
      <c r="G22" s="9"/>
      <c r="H22" s="79"/>
      <c r="J22" s="18"/>
    </row>
    <row r="23" spans="1:11" x14ac:dyDescent="0.2">
      <c r="A23" s="80"/>
      <c r="B23" s="151" t="s">
        <v>423</v>
      </c>
      <c r="C23" s="107"/>
      <c r="D23" s="107"/>
      <c r="E23" s="107"/>
      <c r="F23" s="81"/>
      <c r="G23" s="81"/>
      <c r="H23" s="82"/>
      <c r="K23" s="21"/>
    </row>
    <row r="24" spans="1:11" x14ac:dyDescent="0.2">
      <c r="H24" s="2"/>
      <c r="J24" s="18"/>
    </row>
    <row r="25" spans="1:11" x14ac:dyDescent="0.2">
      <c r="J25" s="18"/>
    </row>
    <row r="26" spans="1:11" x14ac:dyDescent="0.2">
      <c r="A26" s="21"/>
      <c r="B26" s="14"/>
      <c r="C26" s="9"/>
      <c r="D26" s="14"/>
      <c r="E26" s="14"/>
      <c r="F26" s="9"/>
    </row>
    <row r="27" spans="1:11" x14ac:dyDescent="0.2">
      <c r="A27" s="21"/>
      <c r="B27" s="14"/>
      <c r="C27" s="9"/>
      <c r="D27" s="14"/>
      <c r="E27" s="14"/>
      <c r="F27" s="9"/>
    </row>
    <row r="28" spans="1:11" x14ac:dyDescent="0.2">
      <c r="A28" s="20"/>
      <c r="B28" s="20"/>
      <c r="C28" s="19"/>
      <c r="D28" s="19"/>
      <c r="E28" s="26"/>
      <c r="F28" s="9"/>
    </row>
    <row r="29" spans="1:11" x14ac:dyDescent="0.2">
      <c r="A29" s="21"/>
      <c r="B29" s="21"/>
      <c r="C29" s="21"/>
      <c r="D29" s="21"/>
      <c r="E29" s="21"/>
      <c r="F29" s="9"/>
    </row>
    <row r="30" spans="1:11" x14ac:dyDescent="0.2">
      <c r="A30" s="21"/>
      <c r="B30" s="21"/>
      <c r="C30" s="21"/>
      <c r="D30" s="21"/>
      <c r="E30" s="21"/>
      <c r="F30" s="9"/>
    </row>
    <row r="31" spans="1:11" x14ac:dyDescent="0.2">
      <c r="A31" s="21"/>
      <c r="B31" s="21"/>
      <c r="C31" s="21"/>
      <c r="D31" s="21"/>
      <c r="E31" s="21"/>
      <c r="F31" s="9"/>
    </row>
    <row r="32" spans="1:11" x14ac:dyDescent="0.2">
      <c r="A32" s="21"/>
      <c r="B32" s="21"/>
      <c r="C32" s="21"/>
      <c r="D32" s="21"/>
      <c r="E32" s="21"/>
      <c r="F32" s="9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J48"/>
  <sheetViews>
    <sheetView showZeros="0" workbookViewId="0">
      <selection activeCell="A2" sqref="A2"/>
    </sheetView>
  </sheetViews>
  <sheetFormatPr defaultRowHeight="12.75" x14ac:dyDescent="0.2"/>
  <cols>
    <col min="1" max="1" width="12.7109375" customWidth="1"/>
    <col min="2" max="3" width="12.5703125" customWidth="1"/>
    <col min="4" max="4" width="7.140625" customWidth="1"/>
    <col min="5" max="5" width="6.28515625" style="43" customWidth="1"/>
    <col min="6" max="6" width="7.85546875" style="23" customWidth="1"/>
    <col min="7" max="7" width="4.85546875" customWidth="1"/>
    <col min="8" max="8" width="5.7109375" customWidth="1"/>
  </cols>
  <sheetData>
    <row r="1" spans="1:10" s="100" customFormat="1" ht="18.75" x14ac:dyDescent="0.3">
      <c r="A1" s="100" t="s">
        <v>161</v>
      </c>
      <c r="E1" s="102"/>
      <c r="F1" s="101"/>
    </row>
    <row r="3" spans="1:10" x14ac:dyDescent="0.2">
      <c r="A3" s="38" t="s">
        <v>75</v>
      </c>
      <c r="B3" s="21"/>
      <c r="C3" s="21"/>
      <c r="D3" s="21"/>
      <c r="E3" s="40"/>
    </row>
    <row r="4" spans="1:10" x14ac:dyDescent="0.2">
      <c r="A4" s="443" t="s">
        <v>77</v>
      </c>
      <c r="B4" s="444"/>
      <c r="C4" s="445"/>
      <c r="D4" s="21"/>
      <c r="E4" s="40"/>
    </row>
    <row r="5" spans="1:10" s="1" customFormat="1" ht="13.5" thickBot="1" x14ac:dyDescent="0.25">
      <c r="A5" s="35" t="s">
        <v>53</v>
      </c>
      <c r="B5" s="35" t="str">
        <f>'Esercizio 2.1 A'!B4</f>
        <v>Nome</v>
      </c>
      <c r="C5" s="35" t="s">
        <v>72</v>
      </c>
      <c r="D5" s="19"/>
      <c r="E5" s="2"/>
      <c r="F5"/>
      <c r="G5"/>
    </row>
    <row r="6" spans="1:10" ht="13.5" thickTop="1" x14ac:dyDescent="0.2">
      <c r="A6" s="158" t="str">
        <f>'Esercizio 2.1 A'!A5</f>
        <v>Contini</v>
      </c>
      <c r="B6" s="159" t="str">
        <f>'Esercizio 2.1 A'!B5</f>
        <v>Flavia</v>
      </c>
      <c r="C6" s="160">
        <v>12000</v>
      </c>
      <c r="D6" s="39"/>
      <c r="E6"/>
      <c r="F6"/>
    </row>
    <row r="7" spans="1:10" x14ac:dyDescent="0.2">
      <c r="A7" s="156" t="str">
        <f>'Esercizio 2.1 A'!A6</f>
        <v>Bernasconi</v>
      </c>
      <c r="B7" s="156" t="str">
        <f>'Esercizio 2.1 A'!B6</f>
        <v>Ulisse</v>
      </c>
      <c r="C7" s="157">
        <v>5260</v>
      </c>
      <c r="D7" s="39"/>
      <c r="E7"/>
      <c r="F7"/>
      <c r="G7" s="17"/>
    </row>
    <row r="8" spans="1:10" x14ac:dyDescent="0.2">
      <c r="A8" s="156" t="str">
        <f>'Esercizio 2.1 A'!A7</f>
        <v>Acchini</v>
      </c>
      <c r="B8" s="156" t="str">
        <f>'Esercizio 2.1 A'!B7</f>
        <v>Claudio</v>
      </c>
      <c r="C8" s="157">
        <v>3450</v>
      </c>
      <c r="D8" s="39"/>
      <c r="E8"/>
      <c r="F8"/>
      <c r="G8" s="17"/>
    </row>
    <row r="9" spans="1:10" x14ac:dyDescent="0.2">
      <c r="A9" s="156" t="str">
        <f>'Esercizio 2.1 A'!A8</f>
        <v>Bertelli</v>
      </c>
      <c r="B9" s="156" t="str">
        <f>'Esercizio 2.1 A'!B8</f>
        <v>Lauro</v>
      </c>
      <c r="C9" s="157">
        <v>12720</v>
      </c>
      <c r="D9" s="39"/>
      <c r="E9"/>
      <c r="F9"/>
    </row>
    <row r="10" spans="1:10" x14ac:dyDescent="0.2">
      <c r="A10" s="39"/>
      <c r="B10" s="39"/>
      <c r="C10" s="47"/>
      <c r="D10" s="39"/>
    </row>
    <row r="11" spans="1:10" x14ac:dyDescent="0.2">
      <c r="A11" s="39"/>
      <c r="B11" s="39"/>
      <c r="C11" s="47"/>
      <c r="D11" s="39"/>
      <c r="E11" s="2"/>
    </row>
    <row r="12" spans="1:10" x14ac:dyDescent="0.2">
      <c r="A12" s="39"/>
      <c r="B12" s="39"/>
      <c r="C12" s="47"/>
      <c r="D12" s="39"/>
      <c r="E12"/>
    </row>
    <row r="13" spans="1:10" x14ac:dyDescent="0.2">
      <c r="A13" s="138" t="s">
        <v>14</v>
      </c>
      <c r="B13" s="139"/>
      <c r="C13" s="162"/>
      <c r="D13" s="162"/>
      <c r="E13" s="139"/>
      <c r="F13" s="148"/>
      <c r="G13" s="139"/>
      <c r="H13" s="139"/>
      <c r="I13" s="139"/>
      <c r="J13" s="78"/>
    </row>
    <row r="14" spans="1:10" x14ac:dyDescent="0.2">
      <c r="A14" s="141" t="s">
        <v>78</v>
      </c>
      <c r="B14" s="107"/>
      <c r="C14" s="33"/>
      <c r="D14" s="33"/>
      <c r="E14" s="107"/>
      <c r="F14" s="81"/>
      <c r="G14" s="107"/>
      <c r="H14" s="107"/>
      <c r="I14" s="107"/>
      <c r="J14" s="82"/>
    </row>
    <row r="15" spans="1:10" x14ac:dyDescent="0.2">
      <c r="D15" s="9"/>
      <c r="E15" s="42"/>
      <c r="G15" s="24"/>
    </row>
    <row r="16" spans="1:10" x14ac:dyDescent="0.2">
      <c r="A16" s="3"/>
      <c r="C16" s="21"/>
      <c r="D16" s="9"/>
      <c r="E16" s="42"/>
      <c r="F16" s="9"/>
    </row>
    <row r="17" spans="1:10" x14ac:dyDescent="0.2">
      <c r="A17" s="3"/>
      <c r="C17" s="21"/>
      <c r="D17" s="21"/>
      <c r="E17" s="42"/>
    </row>
    <row r="18" spans="1:10" x14ac:dyDescent="0.2">
      <c r="A18" s="154" t="s">
        <v>73</v>
      </c>
      <c r="B18" s="155"/>
      <c r="C18" s="21"/>
      <c r="D18" s="21"/>
      <c r="E18" s="40"/>
    </row>
    <row r="19" spans="1:10" x14ac:dyDescent="0.2">
      <c r="A19" s="3"/>
      <c r="B19" s="48"/>
      <c r="C19" s="21"/>
      <c r="D19" s="21"/>
      <c r="E19" s="40"/>
    </row>
    <row r="20" spans="1:10" x14ac:dyDescent="0.2">
      <c r="A20" s="138" t="s">
        <v>15</v>
      </c>
      <c r="B20" s="139"/>
      <c r="C20" s="139"/>
      <c r="D20" s="139"/>
      <c r="E20" s="139"/>
      <c r="F20" s="78"/>
    </row>
    <row r="21" spans="1:10" x14ac:dyDescent="0.2">
      <c r="A21" s="8" t="s">
        <v>84</v>
      </c>
      <c r="B21" s="21"/>
      <c r="C21" s="20"/>
      <c r="D21" s="20"/>
      <c r="E21" s="20"/>
      <c r="F21" s="164"/>
    </row>
    <row r="22" spans="1:10" x14ac:dyDescent="0.2">
      <c r="A22" s="8"/>
      <c r="B22" s="50" t="s">
        <v>83</v>
      </c>
      <c r="C22" s="21"/>
      <c r="D22" s="21"/>
      <c r="E22" s="21"/>
      <c r="F22" s="79"/>
    </row>
    <row r="23" spans="1:10" x14ac:dyDescent="0.2">
      <c r="A23" s="8" t="s">
        <v>85</v>
      </c>
      <c r="B23" s="21"/>
      <c r="C23" s="21"/>
      <c r="D23" s="21"/>
      <c r="E23" s="21"/>
      <c r="F23" s="79"/>
      <c r="H23" s="21"/>
      <c r="I23" s="21"/>
    </row>
    <row r="24" spans="1:10" x14ac:dyDescent="0.2">
      <c r="A24" s="8"/>
      <c r="B24" s="109" t="s">
        <v>79</v>
      </c>
      <c r="C24" s="21"/>
      <c r="D24" s="21"/>
      <c r="E24" s="21"/>
      <c r="F24" s="79"/>
      <c r="H24" s="44"/>
      <c r="I24" s="21"/>
      <c r="J24" s="21"/>
    </row>
    <row r="25" spans="1:10" x14ac:dyDescent="0.2">
      <c r="A25" s="8"/>
      <c r="B25" s="109" t="s">
        <v>80</v>
      </c>
      <c r="C25" s="21"/>
      <c r="D25" s="21"/>
      <c r="E25" s="21"/>
      <c r="F25" s="79"/>
      <c r="I25" s="18"/>
    </row>
    <row r="26" spans="1:10" x14ac:dyDescent="0.2">
      <c r="A26" s="8"/>
      <c r="B26" s="85" t="s">
        <v>81</v>
      </c>
      <c r="C26" s="9"/>
      <c r="D26" s="21"/>
      <c r="E26" s="21"/>
      <c r="F26" s="79"/>
    </row>
    <row r="27" spans="1:10" x14ac:dyDescent="0.2">
      <c r="A27" s="80"/>
      <c r="B27" s="88" t="s">
        <v>82</v>
      </c>
      <c r="C27" s="81"/>
      <c r="D27" s="107"/>
      <c r="E27" s="107"/>
      <c r="F27" s="82"/>
      <c r="I27" s="18"/>
    </row>
    <row r="28" spans="1:10" x14ac:dyDescent="0.2">
      <c r="A28" s="3"/>
      <c r="D28" s="21"/>
      <c r="E28" s="40"/>
      <c r="I28" s="18"/>
    </row>
    <row r="29" spans="1:10" x14ac:dyDescent="0.2">
      <c r="A29" s="3"/>
      <c r="D29" s="19"/>
      <c r="E29" s="41"/>
    </row>
    <row r="30" spans="1:10" x14ac:dyDescent="0.2">
      <c r="A30" s="3"/>
      <c r="D30" s="19"/>
      <c r="E30" s="41"/>
    </row>
    <row r="31" spans="1:10" x14ac:dyDescent="0.2">
      <c r="A31" s="3"/>
      <c r="B31" s="3"/>
      <c r="D31" s="24"/>
      <c r="E31" s="44"/>
    </row>
    <row r="32" spans="1:10" x14ac:dyDescent="0.2">
      <c r="A32" s="22"/>
      <c r="B32" s="24"/>
      <c r="C32" s="24"/>
      <c r="D32" s="24"/>
      <c r="E32" s="45"/>
    </row>
    <row r="33" spans="1:6" x14ac:dyDescent="0.2">
      <c r="A33" s="22"/>
      <c r="B33" s="24"/>
      <c r="C33" s="24"/>
      <c r="D33" s="24"/>
      <c r="E33" s="45"/>
    </row>
    <row r="34" spans="1:6" x14ac:dyDescent="0.2">
      <c r="A34" s="22"/>
      <c r="B34" s="24"/>
      <c r="C34" s="24"/>
      <c r="D34" s="24"/>
      <c r="E34" s="45"/>
    </row>
    <row r="35" spans="1:6" x14ac:dyDescent="0.2">
      <c r="A35" s="22"/>
      <c r="B35" s="24"/>
      <c r="C35" s="24"/>
      <c r="D35" s="24"/>
      <c r="E35" s="45"/>
    </row>
    <row r="36" spans="1:6" x14ac:dyDescent="0.2">
      <c r="A36" s="22"/>
      <c r="B36" s="24"/>
      <c r="C36" s="24"/>
      <c r="D36" s="24"/>
      <c r="E36" s="45"/>
    </row>
    <row r="37" spans="1:6" x14ac:dyDescent="0.2">
      <c r="A37" s="22"/>
      <c r="B37" s="24"/>
      <c r="C37" s="24"/>
      <c r="D37" s="24"/>
      <c r="E37" s="45"/>
    </row>
    <row r="38" spans="1:6" x14ac:dyDescent="0.2">
      <c r="A38" s="22"/>
      <c r="B38" s="24"/>
      <c r="C38" s="24"/>
      <c r="D38" s="24"/>
      <c r="E38" s="45"/>
    </row>
    <row r="39" spans="1:6" x14ac:dyDescent="0.2">
      <c r="A39" s="22"/>
      <c r="B39" s="24"/>
      <c r="C39" s="24"/>
      <c r="D39" s="24"/>
      <c r="E39" s="45"/>
    </row>
    <row r="40" spans="1:6" x14ac:dyDescent="0.2">
      <c r="A40" s="22"/>
      <c r="B40" s="24"/>
      <c r="C40" s="24"/>
      <c r="D40" s="24"/>
      <c r="E40" s="45"/>
    </row>
    <row r="41" spans="1:6" s="1" customFormat="1" x14ac:dyDescent="0.2">
      <c r="A41" s="20"/>
      <c r="B41" s="36"/>
      <c r="C41" s="19"/>
      <c r="D41" s="36"/>
      <c r="E41" s="46"/>
      <c r="F41" s="25"/>
    </row>
    <row r="42" spans="1:6" x14ac:dyDescent="0.2">
      <c r="A42" s="21"/>
      <c r="B42" s="14"/>
      <c r="C42" s="9"/>
      <c r="D42" s="14"/>
      <c r="E42" s="40"/>
    </row>
    <row r="43" spans="1:6" x14ac:dyDescent="0.2">
      <c r="A43" s="21"/>
      <c r="B43" s="14"/>
      <c r="C43" s="9"/>
      <c r="D43" s="14"/>
      <c r="E43" s="40"/>
    </row>
    <row r="44" spans="1:6" x14ac:dyDescent="0.2">
      <c r="A44" s="20"/>
      <c r="B44" s="20"/>
      <c r="C44" s="19"/>
      <c r="D44" s="26"/>
      <c r="E44" s="40"/>
    </row>
    <row r="45" spans="1:6" x14ac:dyDescent="0.2">
      <c r="A45" s="21"/>
      <c r="B45" s="21"/>
      <c r="C45" s="21"/>
      <c r="D45" s="21"/>
      <c r="E45" s="40"/>
    </row>
    <row r="46" spans="1:6" x14ac:dyDescent="0.2">
      <c r="A46" s="21"/>
      <c r="B46" s="21"/>
      <c r="C46" s="21"/>
      <c r="D46" s="21"/>
      <c r="E46" s="40"/>
    </row>
    <row r="47" spans="1:6" x14ac:dyDescent="0.2">
      <c r="A47" s="21"/>
      <c r="B47" s="21"/>
      <c r="C47" s="21"/>
      <c r="D47" s="21"/>
      <c r="E47" s="40"/>
    </row>
    <row r="48" spans="1:6" x14ac:dyDescent="0.2">
      <c r="A48" s="21"/>
      <c r="B48" s="21"/>
      <c r="C48" s="21"/>
      <c r="D48" s="21"/>
      <c r="E48" s="40"/>
    </row>
  </sheetData>
  <dataConsolidate>
    <dataRefs count="3">
      <dataRef ref="C4:C7" sheet="Esercizio 2.2 A1"/>
      <dataRef ref="C4:C7" sheet="Esercizio 2.2 A2"/>
      <dataRef ref="C4:C7" sheet="Esercizio 2.2 B"/>
    </dataRefs>
  </dataConsolidate>
  <mergeCells count="1">
    <mergeCell ref="A4:C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J48"/>
  <sheetViews>
    <sheetView showZeros="0" workbookViewId="0">
      <selection activeCell="A2" sqref="A2"/>
    </sheetView>
  </sheetViews>
  <sheetFormatPr defaultRowHeight="12.75" x14ac:dyDescent="0.2"/>
  <cols>
    <col min="1" max="1" width="12.7109375" customWidth="1"/>
    <col min="2" max="3" width="12.5703125" customWidth="1"/>
    <col min="4" max="4" width="7.140625" customWidth="1"/>
    <col min="5" max="5" width="6.28515625" style="43" customWidth="1"/>
    <col min="6" max="6" width="7.85546875" style="23" customWidth="1"/>
    <col min="7" max="7" width="4.85546875" customWidth="1"/>
    <col min="8" max="8" width="5.7109375" customWidth="1"/>
  </cols>
  <sheetData>
    <row r="1" spans="1:10" s="100" customFormat="1" ht="18.75" x14ac:dyDescent="0.3">
      <c r="A1" s="100" t="s">
        <v>161</v>
      </c>
      <c r="E1" s="102"/>
      <c r="F1" s="101"/>
    </row>
    <row r="3" spans="1:10" x14ac:dyDescent="0.2">
      <c r="A3" s="38" t="s">
        <v>76</v>
      </c>
      <c r="B3" s="21"/>
      <c r="C3" s="21"/>
      <c r="D3" s="21"/>
      <c r="E3" s="40"/>
    </row>
    <row r="4" spans="1:10" x14ac:dyDescent="0.2">
      <c r="A4" s="443" t="s">
        <v>74</v>
      </c>
      <c r="B4" s="444"/>
      <c r="C4" s="445"/>
      <c r="D4" s="21"/>
      <c r="E4" s="40"/>
    </row>
    <row r="5" spans="1:10" s="1" customFormat="1" ht="13.5" thickBot="1" x14ac:dyDescent="0.25">
      <c r="A5" s="35" t="s">
        <v>53</v>
      </c>
      <c r="B5" s="35" t="str">
        <f>'Esercizio 2.1 A'!B4</f>
        <v>Nome</v>
      </c>
      <c r="C5" s="35" t="s">
        <v>72</v>
      </c>
      <c r="D5" s="19"/>
      <c r="E5" s="2"/>
      <c r="F5"/>
      <c r="G5"/>
    </row>
    <row r="6" spans="1:10" ht="13.5" thickTop="1" x14ac:dyDescent="0.2">
      <c r="A6" s="158" t="str">
        <f>'Esercizio 2.1 A'!A5</f>
        <v>Contini</v>
      </c>
      <c r="B6" s="159" t="str">
        <f>'Esercizio 2.1 A'!B5</f>
        <v>Flavia</v>
      </c>
      <c r="C6" s="160">
        <v>3000</v>
      </c>
      <c r="D6" s="39"/>
      <c r="E6"/>
      <c r="F6"/>
    </row>
    <row r="7" spans="1:10" x14ac:dyDescent="0.2">
      <c r="A7" s="156" t="str">
        <f>'Esercizio 2.1 A'!A6</f>
        <v>Bernasconi</v>
      </c>
      <c r="B7" s="156" t="str">
        <f>'Esercizio 2.1 A'!B6</f>
        <v>Ulisse</v>
      </c>
      <c r="C7" s="157">
        <v>14600</v>
      </c>
      <c r="D7" s="39"/>
      <c r="E7"/>
      <c r="F7"/>
      <c r="G7" s="17"/>
    </row>
    <row r="8" spans="1:10" x14ac:dyDescent="0.2">
      <c r="A8" s="156" t="str">
        <f>'Esercizio 2.1 A'!A7</f>
        <v>Acchini</v>
      </c>
      <c r="B8" s="156" t="str">
        <f>'Esercizio 2.1 A'!B7</f>
        <v>Claudio</v>
      </c>
      <c r="C8" s="157">
        <v>12000</v>
      </c>
      <c r="D8" s="39"/>
      <c r="E8"/>
      <c r="F8"/>
      <c r="G8" s="17"/>
    </row>
    <row r="9" spans="1:10" x14ac:dyDescent="0.2">
      <c r="A9" s="156" t="str">
        <f>'Esercizio 2.1 A'!A8</f>
        <v>Bertelli</v>
      </c>
      <c r="B9" s="156" t="str">
        <f>'Esercizio 2.1 A'!B8</f>
        <v>Lauro</v>
      </c>
      <c r="C9" s="157">
        <v>10450</v>
      </c>
      <c r="D9" s="39"/>
      <c r="E9"/>
      <c r="F9"/>
    </row>
    <row r="10" spans="1:10" x14ac:dyDescent="0.2">
      <c r="A10" s="39"/>
      <c r="B10" s="39"/>
      <c r="C10" s="47"/>
      <c r="D10" s="39"/>
    </row>
    <row r="11" spans="1:10" x14ac:dyDescent="0.2">
      <c r="A11" s="39"/>
      <c r="B11" s="39"/>
      <c r="C11" s="47"/>
      <c r="D11" s="39"/>
      <c r="E11" s="2"/>
    </row>
    <row r="12" spans="1:10" x14ac:dyDescent="0.2">
      <c r="A12" s="39"/>
      <c r="B12" s="39"/>
      <c r="C12" s="47"/>
      <c r="D12" s="39"/>
      <c r="E12"/>
    </row>
    <row r="13" spans="1:10" x14ac:dyDescent="0.2">
      <c r="A13" s="138" t="s">
        <v>14</v>
      </c>
      <c r="B13" s="139"/>
      <c r="C13" s="162"/>
      <c r="D13" s="162"/>
      <c r="E13" s="139"/>
      <c r="F13" s="148"/>
      <c r="G13" s="139"/>
      <c r="H13" s="139"/>
      <c r="I13" s="139"/>
      <c r="J13" s="78"/>
    </row>
    <row r="14" spans="1:10" x14ac:dyDescent="0.2">
      <c r="A14" s="141" t="s">
        <v>78</v>
      </c>
      <c r="B14" s="107"/>
      <c r="C14" s="107"/>
      <c r="D14" s="81"/>
      <c r="E14" s="163"/>
      <c r="F14" s="81"/>
      <c r="G14" s="33"/>
      <c r="H14" s="107"/>
      <c r="I14" s="107"/>
      <c r="J14" s="82"/>
    </row>
    <row r="16" spans="1:10" x14ac:dyDescent="0.2">
      <c r="A16" s="3"/>
      <c r="C16" s="21"/>
      <c r="D16" s="9"/>
      <c r="E16" s="42"/>
      <c r="F16" s="9"/>
    </row>
    <row r="17" spans="1:10" x14ac:dyDescent="0.2">
      <c r="A17" s="3"/>
      <c r="C17" s="21"/>
      <c r="D17" s="21"/>
      <c r="E17" s="42"/>
    </row>
    <row r="18" spans="1:10" x14ac:dyDescent="0.2">
      <c r="A18" s="154" t="s">
        <v>73</v>
      </c>
      <c r="B18" s="155"/>
      <c r="C18" s="21"/>
      <c r="D18" s="21"/>
      <c r="E18" s="40"/>
      <c r="J18" s="49"/>
    </row>
    <row r="19" spans="1:10" x14ac:dyDescent="0.2">
      <c r="A19" s="3"/>
      <c r="B19" s="48"/>
      <c r="C19" s="21"/>
      <c r="D19" s="21"/>
      <c r="E19" s="40"/>
      <c r="J19" s="49"/>
    </row>
    <row r="20" spans="1:10" x14ac:dyDescent="0.2">
      <c r="A20" s="138" t="s">
        <v>15</v>
      </c>
      <c r="B20" s="139"/>
      <c r="C20" s="139"/>
      <c r="D20" s="139"/>
      <c r="E20" s="139"/>
      <c r="F20" s="78"/>
      <c r="J20" s="49"/>
    </row>
    <row r="21" spans="1:10" x14ac:dyDescent="0.2">
      <c r="A21" s="8" t="s">
        <v>84</v>
      </c>
      <c r="B21" s="21"/>
      <c r="C21" s="20"/>
      <c r="D21" s="20"/>
      <c r="E21" s="20"/>
      <c r="F21" s="164"/>
      <c r="J21" s="49"/>
    </row>
    <row r="22" spans="1:10" x14ac:dyDescent="0.2">
      <c r="A22" s="8"/>
      <c r="B22" s="50" t="s">
        <v>83</v>
      </c>
      <c r="C22" s="21"/>
      <c r="D22" s="21"/>
      <c r="E22" s="21"/>
      <c r="F22" s="79"/>
    </row>
    <row r="23" spans="1:10" x14ac:dyDescent="0.2">
      <c r="A23" s="8" t="s">
        <v>85</v>
      </c>
      <c r="B23" s="21"/>
      <c r="C23" s="21"/>
      <c r="D23" s="21"/>
      <c r="E23" s="21"/>
      <c r="F23" s="79"/>
      <c r="H23" s="21"/>
      <c r="I23" s="21"/>
    </row>
    <row r="24" spans="1:10" x14ac:dyDescent="0.2">
      <c r="A24" s="8"/>
      <c r="B24" s="109" t="s">
        <v>79</v>
      </c>
      <c r="C24" s="21"/>
      <c r="D24" s="21"/>
      <c r="E24" s="21"/>
      <c r="F24" s="79"/>
      <c r="H24" s="44"/>
      <c r="I24" s="21"/>
      <c r="J24" s="21"/>
    </row>
    <row r="25" spans="1:10" x14ac:dyDescent="0.2">
      <c r="A25" s="8"/>
      <c r="B25" s="109" t="s">
        <v>80</v>
      </c>
      <c r="C25" s="21"/>
      <c r="D25" s="21"/>
      <c r="E25" s="21"/>
      <c r="F25" s="79"/>
      <c r="I25" s="18"/>
    </row>
    <row r="26" spans="1:10" x14ac:dyDescent="0.2">
      <c r="A26" s="8"/>
      <c r="B26" s="85" t="s">
        <v>81</v>
      </c>
      <c r="C26" s="9"/>
      <c r="D26" s="21"/>
      <c r="E26" s="21"/>
      <c r="F26" s="79"/>
    </row>
    <row r="27" spans="1:10" x14ac:dyDescent="0.2">
      <c r="A27" s="80"/>
      <c r="B27" s="88" t="s">
        <v>82</v>
      </c>
      <c r="C27" s="81"/>
      <c r="D27" s="107"/>
      <c r="E27" s="107"/>
      <c r="F27" s="82"/>
      <c r="I27" s="18"/>
    </row>
    <row r="28" spans="1:10" x14ac:dyDescent="0.2">
      <c r="A28" s="3"/>
      <c r="D28" s="21"/>
      <c r="E28" s="40"/>
      <c r="I28" s="18"/>
    </row>
    <row r="29" spans="1:10" x14ac:dyDescent="0.2">
      <c r="A29" s="3"/>
      <c r="D29" s="19"/>
      <c r="E29" s="41"/>
    </row>
    <row r="30" spans="1:10" x14ac:dyDescent="0.2">
      <c r="A30" s="3"/>
      <c r="D30" s="19"/>
      <c r="E30" s="41"/>
    </row>
    <row r="31" spans="1:10" x14ac:dyDescent="0.2">
      <c r="A31" s="3"/>
      <c r="B31" s="3"/>
      <c r="D31" s="24"/>
      <c r="E31" s="44"/>
    </row>
    <row r="32" spans="1:10" x14ac:dyDescent="0.2">
      <c r="A32" s="22"/>
      <c r="B32" s="24"/>
      <c r="C32" s="24"/>
      <c r="D32" s="24"/>
      <c r="E32" s="45"/>
    </row>
    <row r="33" spans="1:6" x14ac:dyDescent="0.2">
      <c r="A33" s="22"/>
      <c r="B33" s="24"/>
      <c r="C33" s="24"/>
      <c r="D33" s="24"/>
      <c r="E33" s="45"/>
    </row>
    <row r="34" spans="1:6" x14ac:dyDescent="0.2">
      <c r="A34" s="22"/>
      <c r="B34" s="24"/>
      <c r="C34" s="24"/>
      <c r="D34" s="24"/>
      <c r="E34" s="45"/>
    </row>
    <row r="35" spans="1:6" x14ac:dyDescent="0.2">
      <c r="A35" s="22"/>
      <c r="B35" s="24"/>
      <c r="C35" s="24"/>
      <c r="D35" s="24"/>
      <c r="E35" s="45"/>
    </row>
    <row r="36" spans="1:6" x14ac:dyDescent="0.2">
      <c r="A36" s="22"/>
      <c r="B36" s="24"/>
      <c r="C36" s="24"/>
      <c r="D36" s="24"/>
      <c r="E36" s="45"/>
    </row>
    <row r="37" spans="1:6" x14ac:dyDescent="0.2">
      <c r="A37" s="22"/>
      <c r="B37" s="24"/>
      <c r="C37" s="24"/>
      <c r="D37" s="24"/>
      <c r="E37" s="45"/>
    </row>
    <row r="38" spans="1:6" x14ac:dyDescent="0.2">
      <c r="A38" s="22"/>
      <c r="B38" s="24"/>
      <c r="C38" s="24"/>
      <c r="D38" s="24"/>
      <c r="E38" s="45"/>
    </row>
    <row r="39" spans="1:6" x14ac:dyDescent="0.2">
      <c r="A39" s="22"/>
      <c r="B39" s="24"/>
      <c r="C39" s="24"/>
      <c r="D39" s="24"/>
      <c r="E39" s="45"/>
    </row>
    <row r="40" spans="1:6" x14ac:dyDescent="0.2">
      <c r="A40" s="22"/>
      <c r="B40" s="24"/>
      <c r="C40" s="24"/>
      <c r="D40" s="24"/>
      <c r="E40" s="45"/>
    </row>
    <row r="41" spans="1:6" s="1" customFormat="1" x14ac:dyDescent="0.2">
      <c r="A41" s="20"/>
      <c r="B41" s="36"/>
      <c r="C41" s="19"/>
      <c r="D41" s="36"/>
      <c r="E41" s="46"/>
      <c r="F41" s="25"/>
    </row>
    <row r="42" spans="1:6" x14ac:dyDescent="0.2">
      <c r="A42" s="21"/>
      <c r="B42" s="14"/>
      <c r="C42" s="9"/>
      <c r="D42" s="14"/>
      <c r="E42" s="40"/>
    </row>
    <row r="43" spans="1:6" x14ac:dyDescent="0.2">
      <c r="A43" s="21"/>
      <c r="B43" s="14"/>
      <c r="C43" s="9"/>
      <c r="D43" s="14"/>
      <c r="E43" s="40"/>
    </row>
    <row r="44" spans="1:6" x14ac:dyDescent="0.2">
      <c r="A44" s="20"/>
      <c r="B44" s="20"/>
      <c r="C44" s="19"/>
      <c r="D44" s="26"/>
      <c r="E44" s="40"/>
    </row>
    <row r="45" spans="1:6" x14ac:dyDescent="0.2">
      <c r="A45" s="21"/>
      <c r="B45" s="21"/>
      <c r="C45" s="21"/>
      <c r="D45" s="21"/>
      <c r="E45" s="40"/>
    </row>
    <row r="46" spans="1:6" x14ac:dyDescent="0.2">
      <c r="A46" s="21"/>
      <c r="B46" s="21"/>
      <c r="C46" s="21"/>
      <c r="D46" s="21"/>
      <c r="E46" s="40"/>
    </row>
    <row r="47" spans="1:6" x14ac:dyDescent="0.2">
      <c r="A47" s="21"/>
      <c r="B47" s="21"/>
      <c r="C47" s="21"/>
      <c r="D47" s="21"/>
      <c r="E47" s="40"/>
    </row>
    <row r="48" spans="1:6" x14ac:dyDescent="0.2">
      <c r="A48" s="21"/>
      <c r="B48" s="21"/>
      <c r="C48" s="21"/>
      <c r="D48" s="21"/>
      <c r="E48" s="40"/>
    </row>
  </sheetData>
  <dataConsolidate>
    <dataRefs count="1">
      <dataRef ref="C4:C7" sheet="Esercizio 2.2 A2"/>
    </dataRefs>
  </dataConsolidate>
  <mergeCells count="1">
    <mergeCell ref="A4:C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pageSetUpPr fitToPage="1"/>
  </sheetPr>
  <dimension ref="A1:M18"/>
  <sheetViews>
    <sheetView showZeros="0" workbookViewId="0">
      <selection activeCell="A2" sqref="A2"/>
    </sheetView>
  </sheetViews>
  <sheetFormatPr defaultRowHeight="12.75" x14ac:dyDescent="0.2"/>
  <cols>
    <col min="1" max="1" width="12.7109375" customWidth="1"/>
    <col min="2" max="2" width="20.85546875" customWidth="1"/>
    <col min="3" max="3" width="12.5703125" customWidth="1"/>
    <col min="4" max="4" width="25.140625" customWidth="1"/>
    <col min="5" max="5" width="6.28515625" style="43" customWidth="1"/>
    <col min="6" max="6" width="7.85546875" style="23" customWidth="1"/>
    <col min="7" max="7" width="4.85546875" customWidth="1"/>
    <col min="8" max="8" width="5.7109375" customWidth="1"/>
  </cols>
  <sheetData>
    <row r="1" spans="1:13" s="100" customFormat="1" ht="18.75" x14ac:dyDescent="0.3">
      <c r="A1" s="100" t="s">
        <v>347</v>
      </c>
      <c r="E1" s="102"/>
      <c r="F1" s="101"/>
    </row>
    <row r="3" spans="1:13" x14ac:dyDescent="0.2">
      <c r="A3" s="38" t="s">
        <v>36</v>
      </c>
      <c r="B3" s="21"/>
      <c r="C3" s="21"/>
      <c r="D3" s="21"/>
      <c r="E3" s="40"/>
    </row>
    <row r="4" spans="1:13" s="1" customFormat="1" ht="13.5" thickBot="1" x14ac:dyDescent="0.25">
      <c r="A4" s="174" t="s">
        <v>86</v>
      </c>
      <c r="B4" s="174" t="s">
        <v>88</v>
      </c>
      <c r="C4" s="175">
        <v>0.08</v>
      </c>
      <c r="D4" s="35" t="s">
        <v>87</v>
      </c>
      <c r="E4" s="2"/>
      <c r="F4"/>
      <c r="G4"/>
    </row>
    <row r="5" spans="1:13" ht="13.5" thickTop="1" x14ac:dyDescent="0.2">
      <c r="A5" s="171" t="s">
        <v>89</v>
      </c>
      <c r="B5" s="172">
        <v>14</v>
      </c>
      <c r="C5" s="173">
        <f>B5*$C$4</f>
        <v>1.1200000000000001</v>
      </c>
      <c r="D5" s="172">
        <f>B5+C5</f>
        <v>15.120000000000001</v>
      </c>
      <c r="E5"/>
      <c r="H5" s="425">
        <v>0.08</v>
      </c>
      <c r="I5" s="176" t="s">
        <v>333</v>
      </c>
      <c r="J5" s="177"/>
      <c r="K5" s="178"/>
      <c r="L5" s="178"/>
      <c r="M5" s="155"/>
    </row>
    <row r="6" spans="1:13" x14ac:dyDescent="0.2">
      <c r="A6" s="165" t="s">
        <v>90</v>
      </c>
      <c r="B6" s="166">
        <v>14.1</v>
      </c>
      <c r="C6" s="167">
        <f t="shared" ref="C6:C15" si="0">B6*$C$4</f>
        <v>1.1279999999999999</v>
      </c>
      <c r="D6" s="166">
        <f>B6+C6</f>
        <v>15.228</v>
      </c>
      <c r="E6"/>
      <c r="F6"/>
      <c r="G6" s="17"/>
      <c r="H6" s="425">
        <v>0.08</v>
      </c>
      <c r="I6" s="176" t="s">
        <v>334</v>
      </c>
      <c r="J6" s="178"/>
      <c r="K6" s="178"/>
      <c r="L6" s="178"/>
      <c r="M6" s="155"/>
    </row>
    <row r="7" spans="1:13" x14ac:dyDescent="0.2">
      <c r="A7" s="165" t="s">
        <v>91</v>
      </c>
      <c r="B7" s="166">
        <v>14.2</v>
      </c>
      <c r="C7" s="167">
        <f t="shared" si="0"/>
        <v>1.1359999999999999</v>
      </c>
      <c r="D7" s="166">
        <f>B7+C7</f>
        <v>15.335999999999999</v>
      </c>
      <c r="E7"/>
      <c r="F7"/>
      <c r="G7" s="17"/>
      <c r="H7" s="425">
        <v>0.08</v>
      </c>
      <c r="I7" s="176" t="s">
        <v>335</v>
      </c>
      <c r="J7" s="178"/>
      <c r="K7" s="178"/>
      <c r="L7" s="178"/>
      <c r="M7" s="155"/>
    </row>
    <row r="8" spans="1:13" x14ac:dyDescent="0.2">
      <c r="A8" s="165" t="s">
        <v>92</v>
      </c>
      <c r="B8" s="166">
        <v>14.3</v>
      </c>
      <c r="C8" s="167">
        <f t="shared" si="0"/>
        <v>1.1440000000000001</v>
      </c>
      <c r="D8" s="166">
        <f>B8+C8</f>
        <v>15.444000000000001</v>
      </c>
      <c r="E8"/>
      <c r="F8"/>
      <c r="H8" s="426">
        <v>0.08</v>
      </c>
      <c r="I8" s="427" t="s">
        <v>464</v>
      </c>
      <c r="J8" s="428"/>
      <c r="K8" s="428"/>
      <c r="L8" s="428"/>
      <c r="M8" s="429"/>
    </row>
    <row r="9" spans="1:13" x14ac:dyDescent="0.2">
      <c r="A9" s="168" t="s">
        <v>93</v>
      </c>
      <c r="B9" s="166">
        <v>14.4</v>
      </c>
      <c r="C9" s="167">
        <f t="shared" si="0"/>
        <v>1.1520000000000001</v>
      </c>
      <c r="D9" s="166">
        <f t="shared" ref="D9:D15" si="1">B9+C9</f>
        <v>15.552</v>
      </c>
    </row>
    <row r="10" spans="1:13" x14ac:dyDescent="0.2">
      <c r="A10" s="165" t="s">
        <v>94</v>
      </c>
      <c r="B10" s="166">
        <v>14.5</v>
      </c>
      <c r="C10" s="167">
        <f t="shared" si="0"/>
        <v>1.1599999999999999</v>
      </c>
      <c r="D10" s="166">
        <f t="shared" si="1"/>
        <v>15.66</v>
      </c>
      <c r="E10" s="2"/>
    </row>
    <row r="11" spans="1:13" x14ac:dyDescent="0.2">
      <c r="A11" s="168" t="s">
        <v>95</v>
      </c>
      <c r="B11" s="166">
        <v>14.6</v>
      </c>
      <c r="C11" s="167">
        <f t="shared" si="0"/>
        <v>1.1679999999999999</v>
      </c>
      <c r="D11" s="166">
        <f t="shared" si="1"/>
        <v>15.767999999999999</v>
      </c>
      <c r="E11"/>
    </row>
    <row r="12" spans="1:13" x14ac:dyDescent="0.2">
      <c r="A12" s="165" t="s">
        <v>96</v>
      </c>
      <c r="B12" s="169">
        <v>14.7</v>
      </c>
      <c r="C12" s="167">
        <f t="shared" si="0"/>
        <v>1.1759999999999999</v>
      </c>
      <c r="D12" s="170">
        <f t="shared" si="1"/>
        <v>15.875999999999999</v>
      </c>
      <c r="E12"/>
    </row>
    <row r="13" spans="1:13" x14ac:dyDescent="0.2">
      <c r="A13" s="168" t="s">
        <v>97</v>
      </c>
      <c r="B13" s="166">
        <v>14.8</v>
      </c>
      <c r="C13" s="167">
        <f t="shared" si="0"/>
        <v>1.1840000000000002</v>
      </c>
      <c r="D13" s="170">
        <f t="shared" si="1"/>
        <v>15.984000000000002</v>
      </c>
      <c r="E13"/>
    </row>
    <row r="14" spans="1:13" x14ac:dyDescent="0.2">
      <c r="A14" s="165" t="s">
        <v>98</v>
      </c>
      <c r="B14" s="169">
        <v>14.9</v>
      </c>
      <c r="C14" s="167">
        <f t="shared" si="0"/>
        <v>1.1919999999999999</v>
      </c>
      <c r="D14" s="170">
        <f t="shared" si="1"/>
        <v>16.091999999999999</v>
      </c>
      <c r="E14" s="42"/>
      <c r="G14" s="24"/>
    </row>
    <row r="15" spans="1:13" x14ac:dyDescent="0.2">
      <c r="A15" s="168" t="s">
        <v>99</v>
      </c>
      <c r="B15" s="166">
        <v>15</v>
      </c>
      <c r="C15" s="167">
        <f t="shared" si="0"/>
        <v>1.2</v>
      </c>
      <c r="D15" s="170">
        <f t="shared" si="1"/>
        <v>16.2</v>
      </c>
      <c r="E15" s="42"/>
      <c r="F15" s="9"/>
    </row>
    <row r="16" spans="1:13" x14ac:dyDescent="0.2">
      <c r="E16" s="42"/>
      <c r="F16" s="9"/>
    </row>
    <row r="17" spans="1:5" x14ac:dyDescent="0.2">
      <c r="A17" s="21"/>
      <c r="B17" s="21"/>
      <c r="C17" s="21"/>
      <c r="D17" s="21"/>
      <c r="E17" s="40"/>
    </row>
    <row r="18" spans="1:5" x14ac:dyDescent="0.2">
      <c r="A18" s="21"/>
      <c r="B18" s="21"/>
      <c r="C18" s="21"/>
      <c r="D18" s="21"/>
      <c r="E18" s="40"/>
    </row>
  </sheetData>
  <dataConsolidate>
    <dataRefs count="1">
      <dataRef ref="C4:C7" sheet="Esercizio 2.2 A2"/>
    </dataRefs>
  </dataConsolidate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pageSetUpPr fitToPage="1"/>
  </sheetPr>
  <dimension ref="A1:M45"/>
  <sheetViews>
    <sheetView showZeros="0" workbookViewId="0">
      <selection activeCell="A2" sqref="A2"/>
    </sheetView>
  </sheetViews>
  <sheetFormatPr defaultRowHeight="12.75" x14ac:dyDescent="0.2"/>
  <cols>
    <col min="1" max="1" width="12.7109375" style="71" customWidth="1"/>
    <col min="2" max="2" width="17.5703125" style="71" customWidth="1"/>
    <col min="3" max="3" width="22.28515625" customWidth="1"/>
    <col min="4" max="4" width="20.42578125" bestFit="1" customWidth="1"/>
    <col min="5" max="5" width="16" customWidth="1"/>
    <col min="6" max="6" width="6.28515625" style="43" customWidth="1"/>
    <col min="7" max="7" width="7.85546875" style="23" customWidth="1"/>
    <col min="8" max="8" width="4.85546875" customWidth="1"/>
    <col min="9" max="9" width="5.7109375" customWidth="1"/>
  </cols>
  <sheetData>
    <row r="1" spans="1:11" s="100" customFormat="1" ht="18.75" x14ac:dyDescent="0.3">
      <c r="A1" s="106" t="s">
        <v>162</v>
      </c>
      <c r="B1" s="104"/>
      <c r="F1" s="102"/>
      <c r="G1" s="101"/>
    </row>
    <row r="2" spans="1:11" x14ac:dyDescent="0.2">
      <c r="A2" s="105"/>
    </row>
    <row r="3" spans="1:11" x14ac:dyDescent="0.2">
      <c r="A3" s="74" t="s">
        <v>104</v>
      </c>
      <c r="B3" s="74"/>
      <c r="C3" s="21"/>
      <c r="D3" s="21"/>
      <c r="E3" s="21"/>
      <c r="F3" s="40"/>
    </row>
    <row r="4" spans="1:11" s="1" customFormat="1" ht="13.5" thickBot="1" x14ac:dyDescent="0.25">
      <c r="A4" s="35" t="s">
        <v>100</v>
      </c>
      <c r="B4" s="35" t="s">
        <v>101</v>
      </c>
      <c r="C4" s="35" t="s">
        <v>102</v>
      </c>
      <c r="D4" s="186" t="s">
        <v>103</v>
      </c>
      <c r="E4" s="63"/>
      <c r="F4" s="2"/>
      <c r="G4"/>
      <c r="H4"/>
    </row>
    <row r="5" spans="1:11" ht="13.5" thickTop="1" x14ac:dyDescent="0.2">
      <c r="A5" s="184">
        <v>35.270000000000003</v>
      </c>
      <c r="B5" s="185"/>
      <c r="C5" s="184"/>
      <c r="D5" s="184"/>
      <c r="E5" s="65"/>
      <c r="F5"/>
      <c r="I5" s="61"/>
      <c r="J5" s="62"/>
      <c r="K5" s="55"/>
    </row>
    <row r="6" spans="1:11" x14ac:dyDescent="0.2">
      <c r="A6" s="179">
        <v>14.7</v>
      </c>
      <c r="B6" s="180"/>
      <c r="C6" s="179"/>
      <c r="D6" s="179"/>
      <c r="E6" s="65"/>
      <c r="F6"/>
      <c r="G6"/>
      <c r="H6" s="17"/>
    </row>
    <row r="7" spans="1:11" x14ac:dyDescent="0.2">
      <c r="A7" s="179">
        <v>12.67</v>
      </c>
      <c r="B7" s="180"/>
      <c r="C7" s="179"/>
      <c r="D7" s="179"/>
      <c r="E7" s="65"/>
      <c r="F7"/>
      <c r="G7"/>
      <c r="H7" s="17"/>
    </row>
    <row r="8" spans="1:11" x14ac:dyDescent="0.2">
      <c r="A8" s="179">
        <v>12.49</v>
      </c>
      <c r="B8" s="180"/>
      <c r="C8" s="179"/>
      <c r="D8" s="179"/>
      <c r="E8" s="65"/>
      <c r="F8"/>
      <c r="G8"/>
    </row>
    <row r="9" spans="1:11" x14ac:dyDescent="0.2">
      <c r="A9" s="179">
        <v>12.5</v>
      </c>
      <c r="B9" s="180"/>
      <c r="C9" s="179"/>
      <c r="D9" s="179"/>
      <c r="E9" s="65"/>
    </row>
    <row r="10" spans="1:11" x14ac:dyDescent="0.2">
      <c r="A10" s="179">
        <v>12.51</v>
      </c>
      <c r="B10" s="180"/>
      <c r="C10" s="179"/>
      <c r="D10" s="179"/>
      <c r="E10" s="65"/>
      <c r="F10" s="2"/>
    </row>
    <row r="11" spans="1:11" x14ac:dyDescent="0.2">
      <c r="A11" s="70"/>
      <c r="B11" s="70"/>
      <c r="C11" s="66"/>
      <c r="D11" s="67"/>
      <c r="E11" s="64"/>
      <c r="F11"/>
    </row>
    <row r="12" spans="1:11" x14ac:dyDescent="0.2">
      <c r="A12" s="70"/>
      <c r="B12" s="70"/>
      <c r="C12" s="64"/>
      <c r="D12" s="67"/>
      <c r="E12" s="75"/>
      <c r="F12"/>
    </row>
    <row r="13" spans="1:11" x14ac:dyDescent="0.2">
      <c r="A13" s="70"/>
      <c r="B13" s="70"/>
      <c r="C13" s="64"/>
      <c r="D13" s="67"/>
      <c r="E13" s="75"/>
      <c r="F13"/>
    </row>
    <row r="14" spans="1:11" x14ac:dyDescent="0.2">
      <c r="A14" s="138" t="s">
        <v>14</v>
      </c>
      <c r="B14" s="139"/>
      <c r="C14" s="139"/>
      <c r="D14" s="78"/>
      <c r="E14" s="75"/>
      <c r="F14" s="138" t="s">
        <v>15</v>
      </c>
      <c r="G14" s="139"/>
      <c r="H14" s="139"/>
      <c r="I14" s="139"/>
      <c r="J14" s="139"/>
      <c r="K14" s="78"/>
    </row>
    <row r="15" spans="1:11" x14ac:dyDescent="0.2">
      <c r="A15" s="141" t="s">
        <v>105</v>
      </c>
      <c r="B15" s="107"/>
      <c r="C15" s="181"/>
      <c r="D15" s="182"/>
      <c r="E15" s="75"/>
      <c r="F15" s="8" t="s">
        <v>106</v>
      </c>
      <c r="G15" s="9"/>
      <c r="H15" s="21"/>
      <c r="I15" s="21"/>
      <c r="J15" s="21"/>
      <c r="K15" s="79"/>
    </row>
    <row r="16" spans="1:11" x14ac:dyDescent="0.2">
      <c r="A16" s="3"/>
      <c r="B16"/>
      <c r="E16" s="76"/>
      <c r="F16" s="8" t="s">
        <v>102</v>
      </c>
      <c r="G16" s="21"/>
      <c r="H16" s="21"/>
      <c r="I16" s="21"/>
      <c r="J16" s="21"/>
      <c r="K16" s="79"/>
    </row>
    <row r="17" spans="1:13" x14ac:dyDescent="0.2">
      <c r="A17" s="3"/>
      <c r="B17"/>
      <c r="E17" s="75"/>
      <c r="F17" s="80" t="s">
        <v>103</v>
      </c>
      <c r="G17" s="107"/>
      <c r="H17" s="107"/>
      <c r="I17" s="107"/>
      <c r="J17" s="107"/>
      <c r="K17" s="82"/>
    </row>
    <row r="18" spans="1:13" x14ac:dyDescent="0.2">
      <c r="A18" s="3"/>
      <c r="B18"/>
      <c r="E18" s="75"/>
      <c r="G18"/>
      <c r="H18" s="21"/>
      <c r="J18" s="21"/>
      <c r="K18" s="21"/>
      <c r="L18" s="21"/>
      <c r="M18" s="21"/>
    </row>
    <row r="19" spans="1:13" x14ac:dyDescent="0.2">
      <c r="A19" s="72"/>
      <c r="B19" s="72"/>
      <c r="C19" s="59"/>
      <c r="D19" s="56"/>
      <c r="E19" s="54"/>
      <c r="F19" s="40"/>
      <c r="G19" s="9"/>
      <c r="H19" s="21"/>
      <c r="I19" s="21"/>
      <c r="J19" s="21"/>
      <c r="K19" s="21"/>
      <c r="L19" s="21"/>
      <c r="M19" s="21"/>
    </row>
    <row r="20" spans="1:13" x14ac:dyDescent="0.2">
      <c r="A20" s="73"/>
      <c r="B20" s="73"/>
      <c r="E20" s="54"/>
      <c r="F20" s="40"/>
      <c r="G20" s="9"/>
      <c r="H20" s="21"/>
      <c r="I20" s="21"/>
      <c r="J20" s="18"/>
      <c r="K20" s="21"/>
      <c r="L20" s="21"/>
      <c r="M20" s="21"/>
    </row>
    <row r="21" spans="1:13" x14ac:dyDescent="0.2">
      <c r="A21" s="72"/>
      <c r="B21" s="72"/>
      <c r="C21" s="21"/>
      <c r="D21" s="21"/>
      <c r="E21" s="21"/>
      <c r="F21" s="40"/>
      <c r="G21" s="9"/>
      <c r="H21" s="21"/>
      <c r="I21" s="21"/>
      <c r="J21" s="18"/>
      <c r="K21" s="21"/>
      <c r="L21" s="21"/>
      <c r="M21" s="21"/>
    </row>
    <row r="22" spans="1:13" x14ac:dyDescent="0.2">
      <c r="A22" s="69"/>
      <c r="B22" s="69"/>
      <c r="C22" s="21"/>
      <c r="D22" s="21"/>
      <c r="E22" s="19"/>
      <c r="F22" s="41"/>
      <c r="G22" s="9"/>
      <c r="H22" s="21"/>
      <c r="I22" s="21"/>
      <c r="J22" s="21"/>
      <c r="K22" s="21"/>
      <c r="L22" s="21"/>
      <c r="M22" s="21"/>
    </row>
    <row r="23" spans="1:13" x14ac:dyDescent="0.2">
      <c r="A23" s="72"/>
      <c r="B23" s="72"/>
      <c r="C23" s="21"/>
      <c r="D23" s="21"/>
      <c r="E23" s="19"/>
      <c r="F23" s="41"/>
      <c r="G23" s="9"/>
      <c r="H23" s="21"/>
      <c r="I23" s="21"/>
      <c r="J23" s="21"/>
      <c r="K23" s="21"/>
      <c r="L23" s="21"/>
      <c r="M23" s="21"/>
    </row>
    <row r="24" spans="1:13" x14ac:dyDescent="0.2">
      <c r="A24" s="69"/>
      <c r="B24" s="69"/>
      <c r="C24" s="21"/>
      <c r="D24" s="21"/>
      <c r="E24" s="24"/>
      <c r="F24" s="44"/>
      <c r="G24" s="9"/>
      <c r="H24" s="21"/>
      <c r="I24" s="21"/>
      <c r="J24" s="21"/>
      <c r="K24" s="21"/>
      <c r="L24" s="21"/>
      <c r="M24" s="21"/>
    </row>
    <row r="25" spans="1:13" x14ac:dyDescent="0.2">
      <c r="A25" s="68"/>
      <c r="B25" s="68"/>
      <c r="C25" s="51"/>
      <c r="D25" s="52"/>
      <c r="E25" s="19"/>
      <c r="F25" s="45"/>
      <c r="G25" s="9"/>
      <c r="H25" s="21"/>
      <c r="I25" s="21"/>
      <c r="J25" s="21"/>
      <c r="K25" s="21"/>
      <c r="L25" s="21"/>
      <c r="M25" s="21"/>
    </row>
    <row r="26" spans="1:13" x14ac:dyDescent="0.2">
      <c r="A26" s="72"/>
      <c r="B26" s="72"/>
      <c r="C26" s="53"/>
      <c r="D26" s="57"/>
      <c r="E26" s="53"/>
      <c r="F26" s="45"/>
      <c r="G26" s="9"/>
      <c r="H26" s="21"/>
      <c r="I26" s="60"/>
      <c r="J26" s="58"/>
      <c r="K26" s="21"/>
      <c r="L26" s="21"/>
      <c r="M26" s="21"/>
    </row>
    <row r="27" spans="1:13" x14ac:dyDescent="0.2">
      <c r="A27" s="72"/>
      <c r="B27" s="72"/>
      <c r="C27" s="53"/>
      <c r="D27" s="56"/>
      <c r="E27" s="53"/>
      <c r="F27" s="45"/>
      <c r="G27" s="9"/>
      <c r="H27" s="21"/>
      <c r="I27" s="21"/>
      <c r="J27" s="21"/>
      <c r="K27" s="21"/>
      <c r="L27" s="21"/>
      <c r="M27" s="21"/>
    </row>
    <row r="28" spans="1:13" x14ac:dyDescent="0.2">
      <c r="A28" s="72"/>
      <c r="B28" s="72"/>
      <c r="C28" s="53"/>
      <c r="D28" s="56"/>
      <c r="E28" s="53"/>
      <c r="F28" s="45"/>
      <c r="G28" s="9"/>
      <c r="H28" s="21"/>
      <c r="I28" s="21"/>
      <c r="J28" s="21"/>
      <c r="K28" s="21"/>
      <c r="L28" s="21"/>
      <c r="M28" s="21"/>
    </row>
    <row r="29" spans="1:13" x14ac:dyDescent="0.2">
      <c r="A29" s="72"/>
      <c r="B29" s="72"/>
      <c r="C29" s="53"/>
      <c r="D29" s="56"/>
      <c r="E29" s="53"/>
      <c r="F29" s="45"/>
      <c r="G29" s="9"/>
      <c r="H29" s="21"/>
      <c r="I29" s="21"/>
      <c r="J29" s="21"/>
      <c r="K29" s="21"/>
      <c r="L29" s="21"/>
      <c r="M29" s="21"/>
    </row>
    <row r="30" spans="1:13" x14ac:dyDescent="0.2">
      <c r="A30" s="73"/>
      <c r="B30" s="73"/>
      <c r="C30" s="53"/>
      <c r="D30" s="56"/>
      <c r="E30" s="53"/>
      <c r="F30" s="45"/>
      <c r="G30" s="9"/>
      <c r="H30" s="21"/>
      <c r="I30" s="21"/>
      <c r="J30" s="21"/>
      <c r="K30" s="21"/>
      <c r="L30" s="21"/>
      <c r="M30" s="21"/>
    </row>
    <row r="31" spans="1:13" x14ac:dyDescent="0.2">
      <c r="A31" s="72"/>
      <c r="B31" s="72"/>
      <c r="C31" s="53"/>
      <c r="D31" s="56"/>
      <c r="E31" s="53"/>
      <c r="F31" s="45"/>
      <c r="G31" s="9"/>
      <c r="H31" s="21"/>
      <c r="I31" s="21"/>
      <c r="J31" s="21"/>
      <c r="K31" s="21"/>
      <c r="L31" s="21"/>
      <c r="M31" s="21"/>
    </row>
    <row r="32" spans="1:13" x14ac:dyDescent="0.2">
      <c r="A32" s="73"/>
      <c r="B32" s="73"/>
      <c r="C32" s="53"/>
      <c r="D32" s="56"/>
      <c r="E32" s="53"/>
      <c r="F32" s="45"/>
      <c r="G32" s="9"/>
      <c r="H32" s="21"/>
      <c r="I32" s="21"/>
      <c r="J32" s="21"/>
      <c r="K32" s="21"/>
      <c r="L32" s="21"/>
      <c r="M32" s="21"/>
    </row>
    <row r="33" spans="1:13" x14ac:dyDescent="0.2">
      <c r="A33" s="72"/>
      <c r="B33" s="72"/>
      <c r="C33" s="59"/>
      <c r="D33" s="56"/>
      <c r="E33" s="54"/>
      <c r="F33" s="45"/>
      <c r="G33" s="9"/>
      <c r="H33" s="21"/>
      <c r="I33" s="21"/>
      <c r="J33" s="21"/>
      <c r="K33" s="21"/>
      <c r="L33" s="21"/>
      <c r="M33" s="21"/>
    </row>
    <row r="34" spans="1:13" s="1" customFormat="1" x14ac:dyDescent="0.2">
      <c r="A34" s="73"/>
      <c r="B34" s="73"/>
      <c r="C34" s="53"/>
      <c r="D34" s="56"/>
      <c r="E34" s="54"/>
      <c r="F34" s="46"/>
      <c r="G34" s="19"/>
      <c r="H34" s="20"/>
      <c r="I34" s="20"/>
      <c r="J34" s="20"/>
      <c r="K34" s="20"/>
      <c r="L34" s="20"/>
      <c r="M34" s="20"/>
    </row>
    <row r="35" spans="1:13" x14ac:dyDescent="0.2">
      <c r="A35" s="72"/>
      <c r="B35" s="72"/>
      <c r="C35" s="59"/>
      <c r="D35" s="56"/>
      <c r="E35" s="54"/>
      <c r="F35" s="40"/>
      <c r="G35" s="9"/>
      <c r="H35" s="21"/>
      <c r="I35" s="21"/>
      <c r="J35" s="21"/>
      <c r="K35" s="21"/>
      <c r="L35" s="21"/>
      <c r="M35" s="21"/>
    </row>
    <row r="36" spans="1:13" x14ac:dyDescent="0.2">
      <c r="A36" s="73"/>
      <c r="B36" s="73"/>
      <c r="C36" s="53"/>
      <c r="D36" s="56"/>
      <c r="E36" s="54"/>
      <c r="F36" s="40"/>
      <c r="G36" s="9"/>
      <c r="H36" s="21"/>
      <c r="I36" s="21"/>
      <c r="J36" s="21"/>
      <c r="K36" s="21"/>
      <c r="L36" s="21"/>
      <c r="M36" s="21"/>
    </row>
    <row r="37" spans="1:13" x14ac:dyDescent="0.2">
      <c r="A37" s="68"/>
      <c r="B37" s="68"/>
      <c r="C37" s="20"/>
      <c r="D37" s="19"/>
      <c r="E37" s="26"/>
      <c r="F37" s="40"/>
      <c r="G37" s="9"/>
      <c r="H37" s="21"/>
      <c r="I37" s="21"/>
      <c r="J37" s="21"/>
      <c r="K37" s="21"/>
      <c r="L37" s="21"/>
      <c r="M37" s="21"/>
    </row>
    <row r="38" spans="1:13" x14ac:dyDescent="0.2">
      <c r="A38" s="72"/>
      <c r="B38" s="72"/>
      <c r="C38" s="21"/>
      <c r="D38" s="21"/>
      <c r="E38" s="21"/>
      <c r="F38" s="40"/>
      <c r="G38" s="9"/>
      <c r="H38" s="21"/>
      <c r="I38" s="21"/>
      <c r="J38" s="21"/>
      <c r="K38" s="21"/>
      <c r="L38" s="21"/>
      <c r="M38" s="21"/>
    </row>
    <row r="39" spans="1:13" x14ac:dyDescent="0.2">
      <c r="A39" s="72"/>
      <c r="B39" s="72"/>
      <c r="C39" s="21"/>
      <c r="D39" s="21"/>
      <c r="E39" s="21"/>
      <c r="F39" s="40"/>
      <c r="G39" s="9"/>
      <c r="H39" s="21"/>
      <c r="I39" s="21"/>
      <c r="J39" s="21"/>
      <c r="K39" s="21"/>
      <c r="L39" s="21"/>
      <c r="M39" s="21"/>
    </row>
    <row r="40" spans="1:13" x14ac:dyDescent="0.2">
      <c r="A40" s="72"/>
      <c r="B40" s="72"/>
      <c r="C40" s="21"/>
      <c r="D40" s="21"/>
      <c r="E40" s="21"/>
      <c r="F40" s="40"/>
      <c r="G40" s="9"/>
      <c r="H40" s="21"/>
      <c r="I40" s="21"/>
      <c r="J40" s="21"/>
      <c r="K40" s="21"/>
      <c r="L40" s="21"/>
      <c r="M40" s="21"/>
    </row>
    <row r="41" spans="1:13" x14ac:dyDescent="0.2">
      <c r="A41" s="72"/>
      <c r="B41" s="72"/>
      <c r="C41" s="21"/>
      <c r="D41" s="21"/>
      <c r="E41" s="21"/>
      <c r="F41" s="40"/>
      <c r="G41" s="9"/>
      <c r="H41" s="21"/>
      <c r="I41" s="21"/>
      <c r="J41" s="21"/>
      <c r="K41" s="21"/>
      <c r="L41" s="21"/>
      <c r="M41" s="21"/>
    </row>
    <row r="42" spans="1:13" x14ac:dyDescent="0.2">
      <c r="A42" s="72"/>
      <c r="B42" s="72"/>
      <c r="C42" s="21"/>
      <c r="D42" s="21"/>
      <c r="E42" s="21"/>
      <c r="F42" s="40"/>
      <c r="G42" s="9"/>
      <c r="H42" s="21"/>
      <c r="I42" s="21"/>
      <c r="J42" s="21"/>
      <c r="K42" s="21"/>
      <c r="L42" s="21"/>
      <c r="M42" s="21"/>
    </row>
    <row r="43" spans="1:13" x14ac:dyDescent="0.2">
      <c r="A43" s="72"/>
      <c r="B43" s="72"/>
      <c r="C43" s="21"/>
      <c r="D43" s="21"/>
      <c r="E43" s="21"/>
      <c r="F43" s="40"/>
      <c r="G43" s="9"/>
      <c r="H43" s="21"/>
      <c r="I43" s="21"/>
      <c r="J43" s="21"/>
      <c r="K43" s="21"/>
      <c r="L43" s="21"/>
      <c r="M43" s="21"/>
    </row>
    <row r="44" spans="1:13" x14ac:dyDescent="0.2">
      <c r="A44" s="72"/>
      <c r="B44" s="72"/>
      <c r="C44" s="21"/>
      <c r="D44" s="21"/>
      <c r="E44" s="21"/>
      <c r="F44" s="40"/>
      <c r="G44" s="9"/>
      <c r="H44" s="21"/>
      <c r="I44" s="21"/>
      <c r="J44" s="21"/>
      <c r="K44" s="21"/>
      <c r="L44" s="21"/>
      <c r="M44" s="21"/>
    </row>
    <row r="45" spans="1:13" x14ac:dyDescent="0.2">
      <c r="A45" s="72"/>
      <c r="B45" s="72"/>
      <c r="C45" s="21"/>
      <c r="D45" s="21"/>
      <c r="E45" s="21"/>
      <c r="F45" s="40"/>
      <c r="G45" s="9"/>
      <c r="H45" s="21"/>
      <c r="I45" s="21"/>
      <c r="J45" s="21"/>
      <c r="K45" s="21"/>
      <c r="L45" s="21"/>
      <c r="M45" s="21"/>
    </row>
  </sheetData>
  <dataConsolidate>
    <dataRefs count="1">
      <dataRef ref="C4:C7" sheet="Esercizio 2.2 A2"/>
    </dataRefs>
  </dataConsolidate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pageSetUpPr fitToPage="1"/>
  </sheetPr>
  <dimension ref="A1:K23"/>
  <sheetViews>
    <sheetView workbookViewId="0">
      <selection activeCell="A2" sqref="A2"/>
    </sheetView>
  </sheetViews>
  <sheetFormatPr defaultRowHeight="12.75" x14ac:dyDescent="0.2"/>
  <cols>
    <col min="1" max="1" width="21.85546875" bestFit="1" customWidth="1"/>
    <col min="2" max="2" width="17" style="23" customWidth="1"/>
    <col min="3" max="3" width="8.7109375" customWidth="1"/>
    <col min="4" max="4" width="19.7109375" customWidth="1"/>
    <col min="5" max="5" width="10" style="86" customWidth="1"/>
  </cols>
  <sheetData>
    <row r="1" spans="1:5" s="100" customFormat="1" ht="18.75" x14ac:dyDescent="0.3">
      <c r="A1" s="100" t="s">
        <v>163</v>
      </c>
      <c r="B1" s="101"/>
      <c r="E1" s="103"/>
    </row>
    <row r="3" spans="1:5" x14ac:dyDescent="0.2">
      <c r="A3" s="74" t="s">
        <v>124</v>
      </c>
    </row>
    <row r="4" spans="1:5" ht="13.5" thickBot="1" x14ac:dyDescent="0.25">
      <c r="A4" s="187" t="s">
        <v>125</v>
      </c>
      <c r="B4" s="188" t="s">
        <v>107</v>
      </c>
    </row>
    <row r="5" spans="1:5" ht="13.5" thickTop="1" x14ac:dyDescent="0.2">
      <c r="A5" s="136" t="s">
        <v>112</v>
      </c>
      <c r="B5" s="137">
        <v>21</v>
      </c>
    </row>
    <row r="6" spans="1:5" x14ac:dyDescent="0.2">
      <c r="A6" s="135" t="s">
        <v>113</v>
      </c>
      <c r="B6" s="95">
        <v>19</v>
      </c>
    </row>
    <row r="7" spans="1:5" x14ac:dyDescent="0.2">
      <c r="A7" s="135" t="s">
        <v>114</v>
      </c>
      <c r="B7" s="95">
        <v>22</v>
      </c>
    </row>
    <row r="8" spans="1:5" x14ac:dyDescent="0.2">
      <c r="A8" s="135" t="s">
        <v>115</v>
      </c>
      <c r="B8" s="95">
        <v>22</v>
      </c>
    </row>
    <row r="9" spans="1:5" x14ac:dyDescent="0.2">
      <c r="A9" s="135" t="s">
        <v>116</v>
      </c>
      <c r="B9" s="95">
        <v>22</v>
      </c>
    </row>
    <row r="10" spans="1:5" x14ac:dyDescent="0.2">
      <c r="A10" s="135" t="s">
        <v>117</v>
      </c>
      <c r="B10" s="95">
        <v>20</v>
      </c>
    </row>
    <row r="11" spans="1:5" x14ac:dyDescent="0.2">
      <c r="A11" s="135" t="s">
        <v>118</v>
      </c>
      <c r="B11" s="95">
        <v>22</v>
      </c>
    </row>
    <row r="12" spans="1:5" x14ac:dyDescent="0.2">
      <c r="A12" s="135" t="s">
        <v>119</v>
      </c>
      <c r="B12" s="95">
        <v>22</v>
      </c>
    </row>
    <row r="13" spans="1:5" x14ac:dyDescent="0.2">
      <c r="A13" s="135" t="s">
        <v>120</v>
      </c>
      <c r="B13" s="95">
        <v>19</v>
      </c>
    </row>
    <row r="14" spans="1:5" x14ac:dyDescent="0.2">
      <c r="A14" s="135" t="s">
        <v>121</v>
      </c>
      <c r="B14" s="95">
        <v>21</v>
      </c>
    </row>
    <row r="15" spans="1:5" x14ac:dyDescent="0.2">
      <c r="A15" s="135" t="s">
        <v>122</v>
      </c>
      <c r="B15" s="95">
        <v>20</v>
      </c>
    </row>
    <row r="16" spans="1:5" x14ac:dyDescent="0.2">
      <c r="A16" s="135" t="s">
        <v>123</v>
      </c>
      <c r="B16" s="95">
        <v>19</v>
      </c>
    </row>
    <row r="19" spans="1:11" x14ac:dyDescent="0.2">
      <c r="A19" s="138" t="s">
        <v>14</v>
      </c>
      <c r="B19" s="148"/>
      <c r="C19" s="139"/>
      <c r="D19" s="139"/>
      <c r="E19" s="189"/>
      <c r="G19" s="138" t="s">
        <v>15</v>
      </c>
      <c r="H19" s="139"/>
      <c r="I19" s="139"/>
      <c r="J19" s="139"/>
      <c r="K19" s="78"/>
    </row>
    <row r="20" spans="1:11" x14ac:dyDescent="0.2">
      <c r="A20" s="8" t="s">
        <v>129</v>
      </c>
      <c r="B20" s="9"/>
      <c r="C20" s="21"/>
      <c r="D20" s="21"/>
      <c r="E20" s="190"/>
      <c r="G20" s="8" t="s">
        <v>126</v>
      </c>
      <c r="H20" s="9"/>
      <c r="I20" s="21"/>
      <c r="J20" s="21"/>
      <c r="K20" s="79"/>
    </row>
    <row r="21" spans="1:11" x14ac:dyDescent="0.2">
      <c r="A21" s="80" t="s">
        <v>130</v>
      </c>
      <c r="B21" s="81"/>
      <c r="C21" s="107"/>
      <c r="D21" s="107"/>
      <c r="E21" s="191"/>
      <c r="G21" s="8" t="s">
        <v>127</v>
      </c>
      <c r="H21" s="21"/>
      <c r="I21" s="21"/>
      <c r="J21" s="21"/>
      <c r="K21" s="79"/>
    </row>
    <row r="22" spans="1:11" x14ac:dyDescent="0.2">
      <c r="G22" s="80" t="s">
        <v>128</v>
      </c>
      <c r="H22" s="107"/>
      <c r="I22" s="107"/>
      <c r="J22" s="107"/>
      <c r="K22" s="82"/>
    </row>
    <row r="23" spans="1:11" x14ac:dyDescent="0.2">
      <c r="D23" s="87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1">
    <pageSetUpPr fitToPage="1"/>
  </sheetPr>
  <dimension ref="A1:K17"/>
  <sheetViews>
    <sheetView workbookViewId="0">
      <selection activeCell="A2" sqref="A2"/>
    </sheetView>
  </sheetViews>
  <sheetFormatPr defaultRowHeight="12.75" x14ac:dyDescent="0.2"/>
  <cols>
    <col min="1" max="1" width="21.85546875" bestFit="1" customWidth="1"/>
    <col min="2" max="2" width="17" style="23" customWidth="1"/>
    <col min="3" max="3" width="8.7109375" customWidth="1"/>
    <col min="4" max="4" width="19.7109375" customWidth="1"/>
    <col min="5" max="5" width="10" style="86" customWidth="1"/>
  </cols>
  <sheetData>
    <row r="1" spans="1:11" s="100" customFormat="1" ht="18.75" x14ac:dyDescent="0.3">
      <c r="A1" s="100" t="s">
        <v>318</v>
      </c>
      <c r="B1" s="101"/>
      <c r="E1" s="103"/>
    </row>
    <row r="3" spans="1:11" x14ac:dyDescent="0.2">
      <c r="A3" s="74" t="s">
        <v>124</v>
      </c>
    </row>
    <row r="4" spans="1:11" ht="13.5" thickBot="1" x14ac:dyDescent="0.25">
      <c r="A4" s="187" t="s">
        <v>319</v>
      </c>
      <c r="B4" s="9"/>
    </row>
    <row r="5" spans="1:11" ht="13.5" thickTop="1" x14ac:dyDescent="0.2">
      <c r="A5" s="136" t="s">
        <v>320</v>
      </c>
      <c r="B5" s="9"/>
    </row>
    <row r="6" spans="1:11" x14ac:dyDescent="0.2">
      <c r="A6" s="136" t="s">
        <v>321</v>
      </c>
      <c r="B6" s="9"/>
    </row>
    <row r="7" spans="1:11" x14ac:dyDescent="0.2">
      <c r="A7" s="136" t="s">
        <v>322</v>
      </c>
      <c r="B7" s="9"/>
    </row>
    <row r="8" spans="1:11" x14ac:dyDescent="0.2">
      <c r="A8" s="136" t="s">
        <v>323</v>
      </c>
      <c r="B8" s="9"/>
    </row>
    <row r="9" spans="1:11" x14ac:dyDescent="0.2">
      <c r="A9" s="136" t="s">
        <v>324</v>
      </c>
      <c r="B9" s="9"/>
    </row>
    <row r="10" spans="1:11" x14ac:dyDescent="0.2">
      <c r="A10" s="136" t="s">
        <v>325</v>
      </c>
      <c r="B10" s="9"/>
    </row>
    <row r="11" spans="1:11" x14ac:dyDescent="0.2">
      <c r="A11" s="136" t="s">
        <v>326</v>
      </c>
      <c r="B11" s="9"/>
    </row>
    <row r="12" spans="1:11" x14ac:dyDescent="0.2">
      <c r="B12" s="9"/>
    </row>
    <row r="13" spans="1:11" x14ac:dyDescent="0.2">
      <c r="B13" s="9"/>
    </row>
    <row r="14" spans="1:11" x14ac:dyDescent="0.2">
      <c r="A14" s="138" t="s">
        <v>14</v>
      </c>
      <c r="B14" s="148"/>
      <c r="C14" s="139"/>
      <c r="D14" s="139"/>
      <c r="E14" s="189"/>
      <c r="G14" s="138" t="s">
        <v>15</v>
      </c>
      <c r="H14" s="139"/>
      <c r="I14" s="139"/>
      <c r="J14" s="139"/>
      <c r="K14" s="78"/>
    </row>
    <row r="15" spans="1:11" x14ac:dyDescent="0.2">
      <c r="A15" s="8" t="s">
        <v>327</v>
      </c>
      <c r="B15" s="9"/>
      <c r="C15" s="21"/>
      <c r="D15" s="21"/>
      <c r="E15" s="190"/>
      <c r="G15" s="8" t="s">
        <v>329</v>
      </c>
      <c r="H15" s="9"/>
      <c r="I15" s="21"/>
      <c r="J15" s="21"/>
      <c r="K15" s="79"/>
    </row>
    <row r="16" spans="1:11" x14ac:dyDescent="0.2">
      <c r="A16" s="80" t="s">
        <v>328</v>
      </c>
      <c r="B16" s="81"/>
      <c r="C16" s="107"/>
      <c r="D16" s="107"/>
      <c r="E16" s="191"/>
      <c r="G16" s="80" t="s">
        <v>127</v>
      </c>
      <c r="H16" s="107"/>
      <c r="I16" s="107"/>
      <c r="J16" s="107"/>
      <c r="K16" s="82"/>
    </row>
    <row r="17" spans="7:11" x14ac:dyDescent="0.2">
      <c r="G17" s="21"/>
      <c r="H17" s="21"/>
      <c r="I17" s="21"/>
      <c r="J17" s="21"/>
      <c r="K17" s="21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horizontalDpi="300" verticalDpi="300" r:id="rId1"/>
  <headerFooter alignWithMargins="0">
    <oddHeader>&amp;L&amp;"Arial,Grassetto"&amp;14&amp;A</oddHeader>
    <oddFooter>&amp;L&amp;F /&amp;A&amp;Cpag. &amp;P/&amp;N&amp;R&amp;D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26</vt:i4>
      </vt:variant>
    </vt:vector>
  </HeadingPairs>
  <TitlesOfParts>
    <vt:vector size="26" baseType="lpstr">
      <vt:lpstr>Esercizio 1.1</vt:lpstr>
      <vt:lpstr>Esercizio 1.2</vt:lpstr>
      <vt:lpstr>Esercizio 2.1 A</vt:lpstr>
      <vt:lpstr>Esercizio 2.2 A1</vt:lpstr>
      <vt:lpstr>Esercizio 2.2 A2</vt:lpstr>
      <vt:lpstr>Esercizio 3.1</vt:lpstr>
      <vt:lpstr>Esercizio 3.2</vt:lpstr>
      <vt:lpstr>Esercizio 3.3</vt:lpstr>
      <vt:lpstr>Esercizio 3.4</vt:lpstr>
      <vt:lpstr>Esercizio 3.5</vt:lpstr>
      <vt:lpstr>Esercizio 3.6</vt:lpstr>
      <vt:lpstr>Esercizio 4.1</vt:lpstr>
      <vt:lpstr>Esercizio 4.2</vt:lpstr>
      <vt:lpstr>Esercizio 5.1</vt:lpstr>
      <vt:lpstr>Esercizio 6.1</vt:lpstr>
      <vt:lpstr>Esercizio 6.2 A</vt:lpstr>
      <vt:lpstr>Esercizio 7.3 A</vt:lpstr>
      <vt:lpstr>Esercizio 9.1A</vt:lpstr>
      <vt:lpstr>Esercizio 9.2</vt:lpstr>
      <vt:lpstr>Esercizio 10.1</vt:lpstr>
      <vt:lpstr>Esercizio 10.2</vt:lpstr>
      <vt:lpstr>Allegato</vt:lpstr>
      <vt:lpstr>Suppl. Arrotondamento</vt:lpstr>
      <vt:lpstr>Suppl.Tabella Pivot</vt:lpstr>
      <vt:lpstr>Test supplementare</vt:lpstr>
      <vt:lpstr>Suppl. Grafico 2 assi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Esercizi corso E8F</dc:title>
  <dc:subject>Excel 97 avanzati</dc:subject>
  <dc:creator>Claudio Ermanni</dc:creator>
  <cp:lastModifiedBy>Claudio Ermanni</cp:lastModifiedBy>
  <cp:lastPrinted>2014-05-13T10:42:19Z</cp:lastPrinted>
  <dcterms:created xsi:type="dcterms:W3CDTF">1997-12-11T10:16:04Z</dcterms:created>
  <dcterms:modified xsi:type="dcterms:W3CDTF">2017-10-10T14:00:00Z</dcterms:modified>
</cp:coreProperties>
</file>